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③R4年度\６競技会\01 水泳競技\02 申込書\"/>
    </mc:Choice>
  </mc:AlternateContent>
  <xr:revisionPtr revIDLastSave="0" documentId="13_ncr:1_{F93B2CAC-E59B-431D-8CAD-FAE95B3288F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申込用紙記入要領" sheetId="4" r:id="rId1"/>
    <sheet name="申込用紙" sheetId="1" r:id="rId2"/>
    <sheet name="総括表" sheetId="2" r:id="rId3"/>
    <sheet name="出場可能種目一覧表" sheetId="5" r:id="rId4"/>
  </sheets>
  <externalReferences>
    <externalReference r:id="rId5"/>
    <externalReference r:id="rId6"/>
    <externalReference r:id="rId7"/>
  </externalReferences>
  <definedNames>
    <definedName name="_xlnm.Print_Area" localSheetId="3">出場可能種目一覧表!$A$1:$Q$60</definedName>
    <definedName name="_xlnm.Print_Area" localSheetId="1">申込用紙!$A$1:$AG$32</definedName>
    <definedName name="_xlnm.Print_Area" localSheetId="2">総括表!$A$1:$T$41</definedName>
    <definedName name="ページ番号">[1]ページ!$B$2:$C$18</definedName>
    <definedName name="競技日程">[1]競技日程!$B$3:$W$34</definedName>
    <definedName name="種目">[2]data!$D$2:$D$12</definedName>
    <definedName name="種目＿FD">[3]フライングディスク申込用紙!$AQ$8:$AR$13</definedName>
    <definedName name="種目＿水泳" localSheetId="3">[1]統合名簿!$AM$5:$AN$17</definedName>
    <definedName name="種目＿水泳">申込用紙!$AU$7:$AV$21</definedName>
    <definedName name="種目＿卓球">[3]卓球申込用紙!$AI$7:$AJ$27</definedName>
    <definedName name="種目＿陸上">[3]陸上申込用紙!$AV$7:$AW$28</definedName>
    <definedName name="種目名">[1]データ!$B$3:$C$16</definedName>
    <definedName name="所属＿水泳" localSheetId="3">[1]統合名簿!$AK$5:$AL$68</definedName>
    <definedName name="所属＿水泳">申込用紙!$AP$7:$AQ$70</definedName>
    <definedName name="所属＿卓球">[3]卓球申込用紙!$AF$7:$AG$75</definedName>
    <definedName name="所属＿陸上">[3]陸上申込用紙!$AQ$8:$AR$74</definedName>
    <definedName name="選手総合">[1]選手一覧総合!$C$2:$N$81</definedName>
    <definedName name="総合一覧">[1]選手一覧!$F$3:$U$82</definedName>
    <definedName name="大会記録">[1]記録!$A$2:$L$41</definedName>
    <definedName name="特記事項">[2]data!$F$2:$F$8</definedName>
    <definedName name="年齢区分">[1]データ!$C$30:$C$35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M8" i="1" s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3" i="2" l="1"/>
  <c r="I10" i="2"/>
  <c r="O8" i="1"/>
  <c r="L9" i="1"/>
  <c r="M9" i="1" s="1"/>
  <c r="O9" i="1"/>
  <c r="L10" i="1"/>
  <c r="M10" i="1" s="1"/>
  <c r="O10" i="1"/>
  <c r="L11" i="1"/>
  <c r="M11" i="1" s="1"/>
  <c r="O11" i="1"/>
  <c r="L12" i="1"/>
  <c r="M12" i="1" s="1"/>
  <c r="O12" i="1"/>
  <c r="L13" i="1"/>
  <c r="M13" i="1" s="1"/>
  <c r="O13" i="1"/>
  <c r="L14" i="1"/>
  <c r="M14" i="1" s="1"/>
  <c r="O14" i="1"/>
  <c r="L15" i="1"/>
  <c r="M15" i="1" s="1"/>
  <c r="O15" i="1"/>
  <c r="L16" i="1"/>
  <c r="M16" i="1" s="1"/>
  <c r="O16" i="1"/>
  <c r="L17" i="1"/>
  <c r="M17" i="1" s="1"/>
  <c r="O17" i="1"/>
  <c r="I5" i="2" l="1"/>
  <c r="D5" i="2"/>
  <c r="D4" i="2"/>
  <c r="AZ9" i="1" l="1"/>
  <c r="BB9" i="1"/>
  <c r="BC9" i="1"/>
  <c r="BD9" i="1"/>
  <c r="AZ10" i="1"/>
  <c r="BB10" i="1"/>
  <c r="BC10" i="1"/>
  <c r="BD10" i="1"/>
  <c r="AZ11" i="1"/>
  <c r="BB11" i="1"/>
  <c r="BC11" i="1"/>
  <c r="BD11" i="1"/>
  <c r="AZ12" i="1"/>
  <c r="BB12" i="1"/>
  <c r="BC12" i="1"/>
  <c r="BD12" i="1"/>
  <c r="AZ13" i="1"/>
  <c r="BB13" i="1"/>
  <c r="BC13" i="1"/>
  <c r="BD13" i="1"/>
  <c r="AZ14" i="1"/>
  <c r="BB14" i="1"/>
  <c r="BC14" i="1"/>
  <c r="BD14" i="1"/>
  <c r="AZ15" i="1"/>
  <c r="BB15" i="1"/>
  <c r="BC15" i="1"/>
  <c r="BD15" i="1"/>
  <c r="AZ16" i="1"/>
  <c r="BB16" i="1"/>
  <c r="BC16" i="1"/>
  <c r="BD16" i="1"/>
  <c r="AZ17" i="1"/>
  <c r="BB17" i="1"/>
  <c r="BC17" i="1"/>
  <c r="BD17" i="1"/>
  <c r="AZ18" i="1"/>
  <c r="BB18" i="1"/>
  <c r="BC18" i="1"/>
  <c r="BD18" i="1"/>
  <c r="AZ19" i="1"/>
  <c r="BB19" i="1"/>
  <c r="BC19" i="1"/>
  <c r="BD19" i="1"/>
  <c r="AZ20" i="1"/>
  <c r="BB20" i="1"/>
  <c r="BC20" i="1"/>
  <c r="BD20" i="1"/>
  <c r="AZ21" i="1"/>
  <c r="BB21" i="1"/>
  <c r="BC21" i="1"/>
  <c r="BD21" i="1"/>
  <c r="AZ22" i="1"/>
  <c r="BB22" i="1"/>
  <c r="BC22" i="1"/>
  <c r="BD22" i="1"/>
  <c r="AZ23" i="1"/>
  <c r="BB23" i="1"/>
  <c r="BC23" i="1"/>
  <c r="BD23" i="1"/>
  <c r="AZ24" i="1"/>
  <c r="BB24" i="1"/>
  <c r="BC24" i="1"/>
  <c r="BD24" i="1"/>
  <c r="AZ25" i="1"/>
  <c r="BB25" i="1"/>
  <c r="BC25" i="1"/>
  <c r="BD25" i="1"/>
  <c r="AZ26" i="1"/>
  <c r="BB26" i="1"/>
  <c r="BC26" i="1"/>
  <c r="BD26" i="1"/>
  <c r="AZ27" i="1"/>
  <c r="BB27" i="1"/>
  <c r="BC27" i="1"/>
  <c r="BD27" i="1"/>
  <c r="AZ28" i="1"/>
  <c r="BB28" i="1"/>
  <c r="BC28" i="1"/>
  <c r="BD28" i="1"/>
  <c r="AZ29" i="1"/>
  <c r="BB29" i="1"/>
  <c r="BC29" i="1"/>
  <c r="BD29" i="1"/>
  <c r="AZ30" i="1"/>
  <c r="BB30" i="1"/>
  <c r="BC30" i="1"/>
  <c r="BD30" i="1"/>
  <c r="AZ31" i="1"/>
  <c r="BB31" i="1"/>
  <c r="BC31" i="1"/>
  <c r="BD31" i="1"/>
  <c r="AZ32" i="1"/>
  <c r="BA32" i="1"/>
  <c r="BB32" i="1"/>
  <c r="BC32" i="1"/>
  <c r="BD32" i="1"/>
  <c r="AZ33" i="1"/>
  <c r="BA33" i="1"/>
  <c r="BB33" i="1"/>
  <c r="BC33" i="1"/>
  <c r="BD33" i="1"/>
  <c r="AZ34" i="1"/>
  <c r="BA34" i="1"/>
  <c r="BB34" i="1"/>
  <c r="BC34" i="1"/>
  <c r="BD34" i="1"/>
  <c r="AZ35" i="1"/>
  <c r="BA35" i="1"/>
  <c r="BB35" i="1"/>
  <c r="BC35" i="1"/>
  <c r="BD35" i="1"/>
  <c r="AZ36" i="1"/>
  <c r="BA36" i="1"/>
  <c r="BB36" i="1"/>
  <c r="BC36" i="1"/>
  <c r="BD36" i="1"/>
  <c r="AZ37" i="1"/>
  <c r="BA37" i="1"/>
  <c r="BB37" i="1"/>
  <c r="BC37" i="1"/>
  <c r="BD37" i="1"/>
  <c r="AZ38" i="1"/>
  <c r="BA38" i="1"/>
  <c r="BB38" i="1"/>
  <c r="BC38" i="1"/>
  <c r="BD38" i="1"/>
  <c r="AZ39" i="1"/>
  <c r="BA39" i="1"/>
  <c r="BB39" i="1"/>
  <c r="BC39" i="1"/>
  <c r="BD39" i="1"/>
  <c r="AZ40" i="1"/>
  <c r="BA40" i="1"/>
  <c r="BB40" i="1"/>
  <c r="BC40" i="1"/>
  <c r="BD40" i="1"/>
  <c r="AZ41" i="1"/>
  <c r="BA41" i="1"/>
  <c r="BB41" i="1"/>
  <c r="BC41" i="1"/>
  <c r="BD41" i="1"/>
  <c r="AZ42" i="1"/>
  <c r="BA42" i="1"/>
  <c r="BB42" i="1"/>
  <c r="BC42" i="1"/>
  <c r="BD42" i="1"/>
  <c r="AZ43" i="1"/>
  <c r="BA43" i="1"/>
  <c r="BB43" i="1"/>
  <c r="BC43" i="1"/>
  <c r="BD43" i="1"/>
  <c r="AZ44" i="1"/>
  <c r="BA44" i="1"/>
  <c r="BB44" i="1"/>
  <c r="BC44" i="1"/>
  <c r="BD44" i="1"/>
  <c r="AZ45" i="1"/>
  <c r="BA45" i="1"/>
  <c r="BB45" i="1"/>
  <c r="BC45" i="1"/>
  <c r="BD45" i="1"/>
  <c r="AZ46" i="1"/>
  <c r="BA46" i="1"/>
  <c r="BB46" i="1"/>
  <c r="BC46" i="1"/>
  <c r="BD46" i="1"/>
  <c r="AZ47" i="1"/>
  <c r="BA47" i="1"/>
  <c r="BB47" i="1"/>
  <c r="BC47" i="1"/>
  <c r="BD47" i="1"/>
  <c r="AZ48" i="1"/>
  <c r="BA48" i="1"/>
  <c r="BB48" i="1"/>
  <c r="BC48" i="1"/>
  <c r="BD48" i="1"/>
  <c r="AZ49" i="1"/>
  <c r="BA49" i="1"/>
  <c r="BB49" i="1"/>
  <c r="BC49" i="1"/>
  <c r="BD49" i="1"/>
  <c r="AZ50" i="1"/>
  <c r="BA50" i="1"/>
  <c r="BB50" i="1"/>
  <c r="BC50" i="1"/>
  <c r="BD50" i="1"/>
  <c r="AZ51" i="1"/>
  <c r="BA51" i="1"/>
  <c r="BB51" i="1"/>
  <c r="BC51" i="1"/>
  <c r="BD51" i="1"/>
  <c r="AZ52" i="1"/>
  <c r="BA52" i="1"/>
  <c r="BB52" i="1"/>
  <c r="BC52" i="1"/>
  <c r="BD52" i="1"/>
  <c r="AZ53" i="1"/>
  <c r="BA53" i="1"/>
  <c r="BB53" i="1"/>
  <c r="BC53" i="1"/>
  <c r="BD53" i="1"/>
  <c r="AZ54" i="1"/>
  <c r="BA54" i="1"/>
  <c r="BB54" i="1"/>
  <c r="BC54" i="1"/>
  <c r="BD54" i="1"/>
  <c r="BD8" i="1"/>
  <c r="BC8" i="1"/>
  <c r="AZ8" i="1"/>
  <c r="BB8" i="1"/>
  <c r="AF36" i="1"/>
  <c r="T31" i="1" s="1"/>
  <c r="BA31" i="1" s="1"/>
  <c r="AY31" i="1" s="1"/>
  <c r="AF35" i="1"/>
  <c r="AF34" i="1"/>
  <c r="AF33" i="1"/>
  <c r="AF32" i="1"/>
  <c r="AF31" i="1"/>
  <c r="AF30" i="1"/>
  <c r="T30" i="1" s="1"/>
  <c r="BA30" i="1" s="1"/>
  <c r="AF29" i="1"/>
  <c r="T29" i="1" s="1"/>
  <c r="BA29" i="1" s="1"/>
  <c r="AF28" i="1"/>
  <c r="T28" i="1" s="1"/>
  <c r="BA28" i="1" s="1"/>
  <c r="AF27" i="1"/>
  <c r="T27" i="1" s="1"/>
  <c r="BA27" i="1" s="1"/>
  <c r="AF26" i="1"/>
  <c r="T26" i="1" s="1"/>
  <c r="BA26" i="1" s="1"/>
  <c r="AF25" i="1"/>
  <c r="T25" i="1" s="1"/>
  <c r="BA25" i="1" s="1"/>
  <c r="AF24" i="1"/>
  <c r="T24" i="1" s="1"/>
  <c r="BA24" i="1" s="1"/>
  <c r="AF23" i="1"/>
  <c r="T23" i="1" s="1"/>
  <c r="BA23" i="1" s="1"/>
  <c r="AF22" i="1"/>
  <c r="T22" i="1" s="1"/>
  <c r="BA22" i="1" s="1"/>
  <c r="AF21" i="1"/>
  <c r="T21" i="1" s="1"/>
  <c r="BA21" i="1" s="1"/>
  <c r="AF20" i="1"/>
  <c r="T20" i="1" s="1"/>
  <c r="BA20" i="1" s="1"/>
  <c r="AF19" i="1"/>
  <c r="T19" i="1" s="1"/>
  <c r="BA19" i="1" s="1"/>
  <c r="AF18" i="1"/>
  <c r="T18" i="1" s="1"/>
  <c r="BA18" i="1" s="1"/>
  <c r="AF17" i="1"/>
  <c r="T17" i="1" s="1"/>
  <c r="BA17" i="1" s="1"/>
  <c r="AF16" i="1"/>
  <c r="T16" i="1" s="1"/>
  <c r="BA16" i="1" s="1"/>
  <c r="AF15" i="1"/>
  <c r="T15" i="1" s="1"/>
  <c r="BA15" i="1" s="1"/>
  <c r="AF14" i="1"/>
  <c r="T14" i="1" s="1"/>
  <c r="BA14" i="1" s="1"/>
  <c r="AF13" i="1"/>
  <c r="T13" i="1" s="1"/>
  <c r="BA13" i="1" s="1"/>
  <c r="AF12" i="1"/>
  <c r="T12" i="1" s="1"/>
  <c r="BA12" i="1" s="1"/>
  <c r="AF11" i="1"/>
  <c r="T11" i="1" s="1"/>
  <c r="BA11" i="1" s="1"/>
  <c r="AF10" i="1"/>
  <c r="T10" i="1" s="1"/>
  <c r="BA10" i="1" s="1"/>
  <c r="AF9" i="1"/>
  <c r="T9" i="1" s="1"/>
  <c r="BA9" i="1" s="1"/>
  <c r="AF8" i="1"/>
  <c r="T8" i="1" s="1"/>
  <c r="BA8" i="1" s="1"/>
  <c r="Q31" i="1"/>
  <c r="O31" i="1"/>
  <c r="L31" i="1"/>
  <c r="M31" i="1" s="1"/>
  <c r="Q30" i="1"/>
  <c r="O30" i="1"/>
  <c r="L30" i="1"/>
  <c r="M30" i="1" s="1"/>
  <c r="Q29" i="1"/>
  <c r="O29" i="1"/>
  <c r="L29" i="1"/>
  <c r="M29" i="1" s="1"/>
  <c r="Q28" i="1"/>
  <c r="O28" i="1"/>
  <c r="L28" i="1"/>
  <c r="M28" i="1" s="1"/>
  <c r="Q27" i="1"/>
  <c r="O27" i="1"/>
  <c r="L27" i="1"/>
  <c r="M27" i="1" s="1"/>
  <c r="Q26" i="1"/>
  <c r="O26" i="1"/>
  <c r="L26" i="1"/>
  <c r="M26" i="1" s="1"/>
  <c r="Q25" i="1"/>
  <c r="O25" i="1"/>
  <c r="L25" i="1"/>
  <c r="M25" i="1" s="1"/>
  <c r="Q24" i="1"/>
  <c r="O24" i="1"/>
  <c r="L24" i="1"/>
  <c r="M24" i="1" s="1"/>
  <c r="Q23" i="1"/>
  <c r="O23" i="1"/>
  <c r="L23" i="1"/>
  <c r="M23" i="1" s="1"/>
  <c r="Q22" i="1"/>
  <c r="O22" i="1"/>
  <c r="L22" i="1"/>
  <c r="M22" i="1" s="1"/>
  <c r="Q21" i="1"/>
  <c r="O21" i="1"/>
  <c r="L21" i="1"/>
  <c r="M21" i="1" s="1"/>
  <c r="Q20" i="1"/>
  <c r="O20" i="1"/>
  <c r="L20" i="1"/>
  <c r="M20" i="1" s="1"/>
  <c r="Q19" i="1"/>
  <c r="O19" i="1"/>
  <c r="L19" i="1"/>
  <c r="M19" i="1" s="1"/>
  <c r="Q18" i="1"/>
  <c r="O18" i="1"/>
  <c r="L18" i="1"/>
  <c r="M18" i="1" s="1"/>
  <c r="Q17" i="1"/>
  <c r="Q16" i="1"/>
  <c r="Q15" i="1"/>
  <c r="Q14" i="1"/>
  <c r="Q13" i="1"/>
  <c r="Q12" i="1"/>
  <c r="Q11" i="1"/>
  <c r="Q10" i="1"/>
  <c r="Q9" i="1"/>
  <c r="Q8" i="1"/>
  <c r="AY13" i="1" l="1"/>
  <c r="AY21" i="1"/>
  <c r="AY29" i="1"/>
  <c r="AY17" i="1"/>
  <c r="AY25" i="1"/>
  <c r="AY11" i="1"/>
  <c r="AY15" i="1"/>
  <c r="AY19" i="1"/>
  <c r="AY23" i="1"/>
  <c r="AY27" i="1"/>
  <c r="AY50" i="1"/>
  <c r="AY47" i="1"/>
  <c r="AY46" i="1"/>
  <c r="AY42" i="1"/>
  <c r="AY38" i="1"/>
  <c r="AY43" i="1"/>
  <c r="AY39" i="1"/>
  <c r="AY35" i="1"/>
  <c r="AY32" i="1"/>
  <c r="AY28" i="1"/>
  <c r="R28" i="1" s="1"/>
  <c r="AY24" i="1"/>
  <c r="AY20" i="1"/>
  <c r="AY16" i="1"/>
  <c r="R16" i="1" s="1"/>
  <c r="AY12" i="1"/>
  <c r="R12" i="1" s="1"/>
  <c r="AY53" i="1"/>
  <c r="AY52" i="1"/>
  <c r="AY49" i="1"/>
  <c r="AY48" i="1"/>
  <c r="AY45" i="1"/>
  <c r="AY44" i="1"/>
  <c r="AY41" i="1"/>
  <c r="AY40" i="1"/>
  <c r="AY37" i="1"/>
  <c r="AY36" i="1"/>
  <c r="AY34" i="1"/>
  <c r="AY33" i="1"/>
  <c r="AY30" i="1"/>
  <c r="AY26" i="1"/>
  <c r="AY22" i="1"/>
  <c r="AY18" i="1"/>
  <c r="AY14" i="1"/>
  <c r="AY10" i="1"/>
  <c r="R10" i="1" s="1"/>
  <c r="AY51" i="1"/>
  <c r="AY54" i="1"/>
  <c r="AY9" i="1"/>
  <c r="N16" i="2"/>
  <c r="N10" i="2"/>
  <c r="F13" i="2"/>
  <c r="H10" i="2"/>
  <c r="D10" i="2"/>
  <c r="E13" i="2"/>
  <c r="G10" i="2"/>
  <c r="O13" i="2"/>
  <c r="N13" i="2"/>
  <c r="H13" i="2"/>
  <c r="D13" i="2"/>
  <c r="F10" i="2"/>
  <c r="O16" i="2"/>
  <c r="O10" i="2"/>
  <c r="G13" i="2"/>
  <c r="E10" i="2"/>
  <c r="R9" i="1"/>
  <c r="R11" i="1"/>
  <c r="R15" i="1"/>
  <c r="R17" i="1"/>
  <c r="R23" i="1"/>
  <c r="R27" i="1"/>
  <c r="R13" i="1"/>
  <c r="R19" i="1"/>
  <c r="R21" i="1"/>
  <c r="R25" i="1"/>
  <c r="R29" i="1"/>
  <c r="R31" i="1"/>
  <c r="AY8" i="1"/>
  <c r="R8" i="1" s="1"/>
  <c r="R14" i="1"/>
  <c r="R18" i="1"/>
  <c r="R20" i="1"/>
  <c r="R22" i="1"/>
  <c r="R24" i="1"/>
  <c r="R26" i="1"/>
  <c r="R30" i="1"/>
  <c r="O19" i="2" l="1"/>
  <c r="N14" i="2"/>
  <c r="I19" i="2"/>
  <c r="G19" i="2"/>
  <c r="F14" i="2"/>
  <c r="H19" i="2"/>
  <c r="H11" i="2"/>
  <c r="K10" i="2"/>
  <c r="E19" i="2"/>
  <c r="F19" i="2"/>
  <c r="F11" i="2"/>
  <c r="H14" i="2"/>
  <c r="K13" i="2"/>
  <c r="N11" i="2"/>
  <c r="N19" i="2"/>
  <c r="D14" i="2"/>
  <c r="J13" i="2"/>
  <c r="J14" i="2" s="1"/>
  <c r="J10" i="2"/>
  <c r="D19" i="2"/>
  <c r="D11" i="2"/>
  <c r="N17" i="2"/>
  <c r="N20" i="2" l="1"/>
  <c r="H20" i="2"/>
  <c r="F20" i="2"/>
  <c r="K19" i="2"/>
  <c r="D20" i="2"/>
  <c r="J19" i="2"/>
  <c r="J11" i="2"/>
  <c r="J20" i="2" l="1"/>
  <c r="D21" i="2" s="1"/>
</calcChain>
</file>

<file path=xl/sharedStrings.xml><?xml version="1.0" encoding="utf-8"?>
<sst xmlns="http://schemas.openxmlformats.org/spreadsheetml/2006/main" count="694" uniqueCount="270">
  <si>
    <t>第２０回富山県障害者スポーツ大会（水泳競技会）参加申込用紙</t>
    <rPh sb="0" eb="1">
      <t>ダイ</t>
    </rPh>
    <rPh sb="3" eb="4">
      <t>カイ</t>
    </rPh>
    <rPh sb="4" eb="7">
      <t>トヤマケン</t>
    </rPh>
    <rPh sb="7" eb="10">
      <t>ショウガイシャ</t>
    </rPh>
    <rPh sb="14" eb="16">
      <t>タイカイ</t>
    </rPh>
    <rPh sb="19" eb="22">
      <t>キョウギカイ</t>
    </rPh>
    <rPh sb="23" eb="25">
      <t>サンカ</t>
    </rPh>
    <rPh sb="25" eb="26">
      <t>モウ</t>
    </rPh>
    <rPh sb="26" eb="27">
      <t>コ</t>
    </rPh>
    <rPh sb="27" eb="29">
      <t>ヨウシ</t>
    </rPh>
    <phoneticPr fontId="2"/>
  </si>
  <si>
    <t>水泳競技</t>
    <rPh sb="0" eb="2">
      <t>スイエイ</t>
    </rPh>
    <rPh sb="2" eb="4">
      <t>キョウギ</t>
    </rPh>
    <phoneticPr fontId="2"/>
  </si>
  <si>
    <t>所属</t>
    <rPh sb="0" eb="2">
      <t>ショゾク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</si>
  <si>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</si>
  <si>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TEL</t>
    <phoneticPr fontId="2"/>
  </si>
  <si>
    <t>E-mail</t>
    <phoneticPr fontId="2"/>
  </si>
  <si>
    <t>FAX</t>
    <phoneticPr fontId="2"/>
  </si>
  <si>
    <t>名簿
NO.</t>
    <rPh sb="0" eb="2">
      <t>メイボ</t>
    </rPh>
    <phoneticPr fontId="2"/>
  </si>
  <si>
    <t>氏名(修正)</t>
    <rPh sb="0" eb="2">
      <t>フリガナ</t>
    </rPh>
    <rPh sb="3" eb="4">
      <t>シュウ</t>
    </rPh>
    <rPh sb="4" eb="5">
      <t>セイ</t>
    </rPh>
    <phoneticPr fontId="2"/>
  </si>
  <si>
    <t>フリガナ(修正)</t>
    <rPh sb="5" eb="6">
      <t>シュウ</t>
    </rPh>
    <rPh sb="6" eb="7">
      <t>セイ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</si>
  <si>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</si>
  <si>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</si>
  <si>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</si>
  <si>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</si>
  <si>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障害
区分</t>
    <rPh sb="0" eb="2">
      <t>ショウガイ</t>
    </rPh>
    <rPh sb="3" eb="5">
      <t>クブン</t>
    </rPh>
    <phoneticPr fontId="2"/>
  </si>
  <si>
    <t>障害
種別</t>
    <rPh sb="0" eb="2">
      <t>ショウガイ</t>
    </rPh>
    <rPh sb="3" eb="5">
      <t>シュベツ</t>
    </rPh>
    <phoneticPr fontId="2"/>
  </si>
  <si>
    <t>年齢
区分</t>
    <rPh sb="0" eb="2">
      <t>ネンレイ</t>
    </rPh>
    <rPh sb="3" eb="5">
      <t>クブン</t>
    </rPh>
    <phoneticPr fontId="2"/>
  </si>
  <si>
    <t>所属
№</t>
    <rPh sb="0" eb="2">
      <t>ショゾク</t>
    </rPh>
    <phoneticPr fontId="2"/>
  </si>
  <si>
    <t>種目</t>
    <rPh sb="0" eb="2">
      <t>シュモク</t>
    </rPh>
    <phoneticPr fontId="2"/>
  </si>
  <si>
    <t>特記事項</t>
    <rPh sb="0" eb="2">
      <t>トッキ</t>
    </rPh>
    <rPh sb="2" eb="4">
      <t>ジコウ</t>
    </rPh>
    <phoneticPr fontId="2"/>
  </si>
  <si>
    <t>身体障害者</t>
    <rPh sb="0" eb="2">
      <t>シンタイ</t>
    </rPh>
    <rPh sb="2" eb="5">
      <t>ショウガイシャ</t>
    </rPh>
    <phoneticPr fontId="2"/>
  </si>
  <si>
    <t>知的障害者</t>
    <rPh sb="0" eb="2">
      <t>チテキ</t>
    </rPh>
    <rPh sb="2" eb="5">
      <t>ショウガイシャ</t>
    </rPh>
    <phoneticPr fontId="2"/>
  </si>
  <si>
    <t>全国
大会
出場
希望</t>
    <rPh sb="0" eb="2">
      <t>ゼンコク</t>
    </rPh>
    <rPh sb="3" eb="5">
      <t>タイカイ</t>
    </rPh>
    <rPh sb="6" eb="8">
      <t>シュツジョウ</t>
    </rPh>
    <rPh sb="9" eb="11">
      <t>キボウ</t>
    </rPh>
    <phoneticPr fontId="2"/>
  </si>
  <si>
    <t>備考</t>
    <rPh sb="0" eb="2">
      <t>ビコウ</t>
    </rPh>
    <phoneticPr fontId="2"/>
  </si>
  <si>
    <t>種目名</t>
    <rPh sb="0" eb="3">
      <t>シュモクメイ</t>
    </rPh>
    <phoneticPr fontId="2"/>
  </si>
  <si>
    <t>種目№</t>
    <rPh sb="0" eb="2">
      <t>シュモク</t>
    </rPh>
    <phoneticPr fontId="2"/>
  </si>
  <si>
    <t>障害程度</t>
    <rPh sb="0" eb="4">
      <t>ショウガイテイド</t>
    </rPh>
    <phoneticPr fontId="2"/>
  </si>
  <si>
    <t>特記事項</t>
    <rPh sb="0" eb="4">
      <t>トッキジコウ</t>
    </rPh>
    <phoneticPr fontId="2"/>
  </si>
  <si>
    <t>障害種別</t>
    <rPh sb="0" eb="2">
      <t>ショウガイ</t>
    </rPh>
    <rPh sb="2" eb="4">
      <t>シュベツ</t>
    </rPh>
    <phoneticPr fontId="2"/>
  </si>
  <si>
    <t>年齢区分</t>
    <rPh sb="0" eb="2">
      <t>ネンレイ</t>
    </rPh>
    <rPh sb="2" eb="4">
      <t>クブン</t>
    </rPh>
    <phoneticPr fontId="2"/>
  </si>
  <si>
    <t>種目１</t>
    <rPh sb="0" eb="2">
      <t>シュモク</t>
    </rPh>
    <phoneticPr fontId="2"/>
  </si>
  <si>
    <t>1№</t>
    <phoneticPr fontId="2"/>
  </si>
  <si>
    <t>種目２</t>
    <rPh sb="0" eb="2">
      <t>シュモク</t>
    </rPh>
    <phoneticPr fontId="2"/>
  </si>
  <si>
    <t>2№</t>
    <phoneticPr fontId="2"/>
  </si>
  <si>
    <t>入水
介助</t>
    <rPh sb="3" eb="5">
      <t>カイジョ</t>
    </rPh>
    <phoneticPr fontId="2"/>
  </si>
  <si>
    <t>水中
ｽﾀｰﾄ</t>
    <rPh sb="0" eb="2">
      <t>スイチュウ</t>
    </rPh>
    <phoneticPr fontId="2"/>
  </si>
  <si>
    <t>合図棒</t>
    <rPh sb="0" eb="2">
      <t>アイズ</t>
    </rPh>
    <rPh sb="2" eb="3">
      <t>ボウ</t>
    </rPh>
    <phoneticPr fontId="2"/>
  </si>
  <si>
    <t>車いす
介助</t>
    <rPh sb="0" eb="1">
      <t>クルマ</t>
    </rPh>
    <rPh sb="4" eb="6">
      <t>カイジョ</t>
    </rPh>
    <phoneticPr fontId="2"/>
  </si>
  <si>
    <t>その他
(記載)</t>
    <rPh sb="2" eb="3">
      <t>ホカ</t>
    </rPh>
    <rPh sb="5" eb="7">
      <t>キサイ</t>
    </rPh>
    <phoneticPr fontId="2"/>
  </si>
  <si>
    <t>オープン</t>
    <phoneticPr fontId="2"/>
  </si>
  <si>
    <t>身障
手帳</t>
    <rPh sb="0" eb="2">
      <t>シンショウ</t>
    </rPh>
    <rPh sb="3" eb="5">
      <t>テチョウ</t>
    </rPh>
    <phoneticPr fontId="2"/>
  </si>
  <si>
    <t>障害
等級</t>
    <rPh sb="0" eb="2">
      <t>ショウガイ</t>
    </rPh>
    <rPh sb="3" eb="5">
      <t>トウキュウ</t>
    </rPh>
    <phoneticPr fontId="2"/>
  </si>
  <si>
    <t>障害名</t>
    <rPh sb="0" eb="2">
      <t>ショウガイ</t>
    </rPh>
    <rPh sb="2" eb="3">
      <t>メイ</t>
    </rPh>
    <phoneticPr fontId="2"/>
  </si>
  <si>
    <t>療育
手帳</t>
    <rPh sb="0" eb="2">
      <t>リョウイク</t>
    </rPh>
    <rPh sb="3" eb="5">
      <t>テチョウ</t>
    </rPh>
    <phoneticPr fontId="2"/>
  </si>
  <si>
    <t>障害
程度</t>
    <rPh sb="0" eb="2">
      <t>ショウガイ</t>
    </rPh>
    <rPh sb="3" eb="5">
      <t>テイド</t>
    </rPh>
    <phoneticPr fontId="2"/>
  </si>
  <si>
    <t>事項集計</t>
    <rPh sb="0" eb="2">
      <t>ジコウ</t>
    </rPh>
    <rPh sb="2" eb="4">
      <t>シュウケイ</t>
    </rPh>
    <phoneticPr fontId="2"/>
  </si>
  <si>
    <t>朝日町</t>
    <rPh sb="0" eb="3">
      <t>アサヒマチ</t>
    </rPh>
    <phoneticPr fontId="2"/>
  </si>
  <si>
    <t>25m背泳ぎ</t>
    <rPh sb="3" eb="5">
      <t>セオヨ</t>
    </rPh>
    <phoneticPr fontId="2"/>
  </si>
  <si>
    <t>　</t>
  </si>
  <si>
    <t>1種1級</t>
    <rPh sb="1" eb="2">
      <t>シュ</t>
    </rPh>
    <rPh sb="3" eb="4">
      <t>キュウ</t>
    </rPh>
    <phoneticPr fontId="2"/>
  </si>
  <si>
    <t>肢　体 不　自　由</t>
    <rPh sb="0" eb="3">
      <t>シタイ</t>
    </rPh>
    <rPh sb="4" eb="9">
      <t>フジユウ</t>
    </rPh>
    <phoneticPr fontId="11"/>
  </si>
  <si>
    <t>上肢　　　　　　</t>
    <rPh sb="0" eb="1">
      <t>ウエ</t>
    </rPh>
    <rPh sb="1" eb="2">
      <t>ジョウシ</t>
    </rPh>
    <phoneticPr fontId="11"/>
  </si>
  <si>
    <t>手部切断　</t>
    <rPh sb="0" eb="4">
      <t>イチ</t>
    </rPh>
    <phoneticPr fontId="11"/>
  </si>
  <si>
    <t>肢</t>
    <rPh sb="0" eb="1">
      <t>シ</t>
    </rPh>
    <phoneticPr fontId="2"/>
  </si>
  <si>
    <t>25m自由形</t>
    <rPh sb="3" eb="6">
      <t>ジユウガタ</t>
    </rPh>
    <phoneticPr fontId="2"/>
  </si>
  <si>
    <t>50m自由形</t>
    <rPh sb="3" eb="6">
      <t>ジユウガタ</t>
    </rPh>
    <phoneticPr fontId="2"/>
  </si>
  <si>
    <t>25m平泳ぎ</t>
    <rPh sb="3" eb="5">
      <t>ヒラオヨ</t>
    </rPh>
    <phoneticPr fontId="2"/>
  </si>
  <si>
    <t>入善町</t>
    <rPh sb="0" eb="3">
      <t>ニュウゼンマチ</t>
    </rPh>
    <phoneticPr fontId="2"/>
  </si>
  <si>
    <t>1種2級</t>
    <rPh sb="1" eb="2">
      <t>シュ</t>
    </rPh>
    <rPh sb="3" eb="4">
      <t>キュウ</t>
    </rPh>
    <phoneticPr fontId="2"/>
  </si>
  <si>
    <t>片前腕切断または、片上肢不完全</t>
    <rPh sb="0" eb="1">
      <t>カタ</t>
    </rPh>
    <rPh sb="1" eb="3">
      <t>ゼンワン</t>
    </rPh>
    <rPh sb="3" eb="5">
      <t>セツダン</t>
    </rPh>
    <rPh sb="9" eb="10">
      <t>カタ</t>
    </rPh>
    <rPh sb="10" eb="12">
      <t>ジョウシ</t>
    </rPh>
    <rPh sb="12" eb="15">
      <t>フカンゼン</t>
    </rPh>
    <phoneticPr fontId="11"/>
  </si>
  <si>
    <t>黒部市</t>
    <rPh sb="0" eb="3">
      <t>クロベシ</t>
    </rPh>
    <phoneticPr fontId="2"/>
  </si>
  <si>
    <t>1種3級</t>
    <rPh sb="1" eb="2">
      <t>シュ</t>
    </rPh>
    <rPh sb="3" eb="4">
      <t>キュウ</t>
    </rPh>
    <phoneticPr fontId="2"/>
  </si>
  <si>
    <t>魚津市</t>
    <rPh sb="0" eb="3">
      <t>ウオヅシ</t>
    </rPh>
    <phoneticPr fontId="2"/>
  </si>
  <si>
    <t>50m背泳ぎ</t>
    <rPh sb="3" eb="5">
      <t>セオヨ</t>
    </rPh>
    <phoneticPr fontId="2"/>
  </si>
  <si>
    <t>1種4級</t>
    <rPh sb="1" eb="2">
      <t>シュ</t>
    </rPh>
    <rPh sb="3" eb="4">
      <t>キュウ</t>
    </rPh>
    <phoneticPr fontId="2"/>
  </si>
  <si>
    <t>片上腕切断または、片上肢完全</t>
    <rPh sb="0" eb="1">
      <t>カタ</t>
    </rPh>
    <rPh sb="2" eb="3">
      <t>ウデ</t>
    </rPh>
    <rPh sb="3" eb="5">
      <t>セツダン</t>
    </rPh>
    <rPh sb="9" eb="11">
      <t>カタガミ</t>
    </rPh>
    <rPh sb="11" eb="12">
      <t>アシ</t>
    </rPh>
    <rPh sb="12" eb="14">
      <t>カンゼン</t>
    </rPh>
    <phoneticPr fontId="11"/>
  </si>
  <si>
    <t>滑川市</t>
    <rPh sb="0" eb="3">
      <t>ナメリカワシ</t>
    </rPh>
    <phoneticPr fontId="2"/>
  </si>
  <si>
    <t>1種5級</t>
    <rPh sb="1" eb="2">
      <t>シュ</t>
    </rPh>
    <rPh sb="3" eb="4">
      <t>キュウ</t>
    </rPh>
    <phoneticPr fontId="2"/>
  </si>
  <si>
    <t>立山町</t>
    <rPh sb="0" eb="3">
      <t>タテヤママチ</t>
    </rPh>
    <phoneticPr fontId="2"/>
  </si>
  <si>
    <t>50m平泳ぎ</t>
    <rPh sb="3" eb="4">
      <t>ヒラ</t>
    </rPh>
    <phoneticPr fontId="2"/>
  </si>
  <si>
    <t>1種6級</t>
    <rPh sb="1" eb="2">
      <t>シュ</t>
    </rPh>
    <rPh sb="3" eb="4">
      <t>キュウ</t>
    </rPh>
    <phoneticPr fontId="2"/>
  </si>
  <si>
    <t>両前腕切断または、両上肢不完全</t>
    <rPh sb="0" eb="1">
      <t>リョウ</t>
    </rPh>
    <rPh sb="1" eb="3">
      <t>ゼンワン</t>
    </rPh>
    <rPh sb="3" eb="5">
      <t>セツダン</t>
    </rPh>
    <rPh sb="9" eb="10">
      <t>リョウ</t>
    </rPh>
    <rPh sb="10" eb="12">
      <t>ジョウシ</t>
    </rPh>
    <rPh sb="12" eb="15">
      <t>フカンゼン</t>
    </rPh>
    <phoneticPr fontId="11"/>
  </si>
  <si>
    <t>上市町</t>
    <rPh sb="0" eb="3">
      <t>カミイチマチ</t>
    </rPh>
    <phoneticPr fontId="2"/>
  </si>
  <si>
    <t>25mバタフライ</t>
    <phoneticPr fontId="2"/>
  </si>
  <si>
    <t>2種1級</t>
    <rPh sb="1" eb="2">
      <t>シュ</t>
    </rPh>
    <rPh sb="3" eb="4">
      <t>キュウ</t>
    </rPh>
    <phoneticPr fontId="2"/>
  </si>
  <si>
    <t>舟橋村</t>
    <rPh sb="0" eb="2">
      <t>フナハシ</t>
    </rPh>
    <rPh sb="2" eb="3">
      <t>ムラ</t>
    </rPh>
    <phoneticPr fontId="2"/>
  </si>
  <si>
    <t>50mバタフライ</t>
    <phoneticPr fontId="2"/>
  </si>
  <si>
    <t>2種2級</t>
    <rPh sb="1" eb="2">
      <t>シュ</t>
    </rPh>
    <rPh sb="3" eb="4">
      <t>キュウ</t>
    </rPh>
    <phoneticPr fontId="2"/>
  </si>
  <si>
    <t>両上腕切断または、両上肢完全  　　　　　　　　　　　片前腕および片上腕切断</t>
    <rPh sb="0" eb="1">
      <t>リョウ</t>
    </rPh>
    <rPh sb="1" eb="3">
      <t>ジョウワン</t>
    </rPh>
    <rPh sb="3" eb="5">
      <t>セツダン</t>
    </rPh>
    <rPh sb="9" eb="10">
      <t>リョウ</t>
    </rPh>
    <rPh sb="10" eb="12">
      <t>ジョウシ</t>
    </rPh>
    <rPh sb="12" eb="14">
      <t>カンゼン</t>
    </rPh>
    <rPh sb="27" eb="28">
      <t>カタ</t>
    </rPh>
    <rPh sb="28" eb="30">
      <t>ゼンワン</t>
    </rPh>
    <rPh sb="33" eb="34">
      <t>カタ</t>
    </rPh>
    <rPh sb="34" eb="36">
      <t>ジョウワン</t>
    </rPh>
    <rPh sb="36" eb="38">
      <t>セツダン</t>
    </rPh>
    <phoneticPr fontId="11"/>
  </si>
  <si>
    <t>富山市</t>
    <rPh sb="0" eb="3">
      <t>トヤマシ</t>
    </rPh>
    <phoneticPr fontId="2"/>
  </si>
  <si>
    <t>2種3級</t>
    <rPh sb="1" eb="2">
      <t>シュ</t>
    </rPh>
    <rPh sb="3" eb="4">
      <t>キュウ</t>
    </rPh>
    <phoneticPr fontId="2"/>
  </si>
  <si>
    <t>2種4級</t>
    <rPh sb="1" eb="2">
      <t>シュ</t>
    </rPh>
    <rPh sb="3" eb="4">
      <t>キュウ</t>
    </rPh>
    <phoneticPr fontId="2"/>
  </si>
  <si>
    <t>下肢</t>
    <rPh sb="0" eb="1">
      <t>シタ</t>
    </rPh>
    <rPh sb="1" eb="2">
      <t>アシ</t>
    </rPh>
    <phoneticPr fontId="11"/>
  </si>
  <si>
    <t>片下腿切断または、片下肢不完全</t>
    <rPh sb="0" eb="1">
      <t>カタ</t>
    </rPh>
    <rPh sb="1" eb="5">
      <t>ロク</t>
    </rPh>
    <rPh sb="9" eb="10">
      <t>カタ</t>
    </rPh>
    <rPh sb="10" eb="12">
      <t>カシ</t>
    </rPh>
    <rPh sb="12" eb="15">
      <t>フカ</t>
    </rPh>
    <phoneticPr fontId="11"/>
  </si>
  <si>
    <t>2種5級</t>
    <rPh sb="1" eb="2">
      <t>シュ</t>
    </rPh>
    <rPh sb="3" eb="4">
      <t>キュウ</t>
    </rPh>
    <phoneticPr fontId="2"/>
  </si>
  <si>
    <t>2種6級</t>
    <rPh sb="1" eb="2">
      <t>シュ</t>
    </rPh>
    <rPh sb="3" eb="4">
      <t>キュウ</t>
    </rPh>
    <phoneticPr fontId="2"/>
  </si>
  <si>
    <t>片大腿切断または、片下肢完全</t>
    <rPh sb="0" eb="1">
      <t>カタ</t>
    </rPh>
    <rPh sb="1" eb="3">
      <t>ダイタイ</t>
    </rPh>
    <rPh sb="3" eb="5">
      <t>セツダン</t>
    </rPh>
    <rPh sb="9" eb="10">
      <t>カタ</t>
    </rPh>
    <rPh sb="10" eb="12">
      <t>カシ</t>
    </rPh>
    <rPh sb="12" eb="14">
      <t>カンゼン</t>
    </rPh>
    <phoneticPr fontId="11"/>
  </si>
  <si>
    <t>射水市</t>
    <rPh sb="0" eb="2">
      <t>イミズ</t>
    </rPh>
    <rPh sb="2" eb="3">
      <t>シ</t>
    </rPh>
    <phoneticPr fontId="2"/>
  </si>
  <si>
    <t>両下腿切断または、両下肢不完全</t>
    <rPh sb="0" eb="1">
      <t>リョウ</t>
    </rPh>
    <rPh sb="1" eb="2">
      <t>シタ</t>
    </rPh>
    <rPh sb="9" eb="10">
      <t>リョウ</t>
    </rPh>
    <rPh sb="10" eb="12">
      <t>カシ</t>
    </rPh>
    <rPh sb="12" eb="15">
      <t>フカ</t>
    </rPh>
    <phoneticPr fontId="11"/>
  </si>
  <si>
    <t>高岡市</t>
    <rPh sb="0" eb="3">
      <t>タカオカシ</t>
    </rPh>
    <phoneticPr fontId="2"/>
  </si>
  <si>
    <t>氷見市</t>
    <rPh sb="0" eb="3">
      <t>ヒミシ</t>
    </rPh>
    <phoneticPr fontId="2"/>
  </si>
  <si>
    <t>両大腿切断または、両下肢完全　　　　　　　　　　　　　片下腿および片大腿切断</t>
    <rPh sb="0" eb="1">
      <t>リョウ</t>
    </rPh>
    <rPh sb="1" eb="3">
      <t>ダイタイ</t>
    </rPh>
    <rPh sb="3" eb="5">
      <t>セツ</t>
    </rPh>
    <rPh sb="9" eb="10">
      <t>リョウ</t>
    </rPh>
    <rPh sb="10" eb="12">
      <t>カシ</t>
    </rPh>
    <rPh sb="12" eb="14">
      <t>カン</t>
    </rPh>
    <rPh sb="27" eb="28">
      <t>カタ</t>
    </rPh>
    <rPh sb="28" eb="30">
      <t>カタイ</t>
    </rPh>
    <rPh sb="33" eb="34">
      <t>カタ</t>
    </rPh>
    <rPh sb="34" eb="36">
      <t>ダイタイ</t>
    </rPh>
    <rPh sb="36" eb="38">
      <t>セツ</t>
    </rPh>
    <phoneticPr fontId="11"/>
  </si>
  <si>
    <t>小矢部市</t>
    <rPh sb="0" eb="4">
      <t>オヤベシ</t>
    </rPh>
    <phoneticPr fontId="2"/>
  </si>
  <si>
    <t>砺波市</t>
    <rPh sb="0" eb="3">
      <t>トナミシ</t>
    </rPh>
    <phoneticPr fontId="2"/>
  </si>
  <si>
    <t>上下肢　</t>
    <rPh sb="0" eb="2">
      <t>ジョウゲ</t>
    </rPh>
    <rPh sb="2" eb="3">
      <t>ジョウシ</t>
    </rPh>
    <phoneticPr fontId="11"/>
  </si>
  <si>
    <t>片上肢切断および片下肢切断　 　　　　　　　　　　　片上肢不完全および片下肢不完全</t>
    <rPh sb="29" eb="32">
      <t>フカ</t>
    </rPh>
    <rPh sb="38" eb="41">
      <t>フカ</t>
    </rPh>
    <phoneticPr fontId="11"/>
  </si>
  <si>
    <t>南砺市</t>
    <rPh sb="0" eb="3">
      <t>ナントシ</t>
    </rPh>
    <phoneticPr fontId="2"/>
  </si>
  <si>
    <t>多肢切断または、片上肢完全および片下肢完全　両上肢不完全および両下肢不完全</t>
    <rPh sb="0" eb="1">
      <t>タ</t>
    </rPh>
    <rPh sb="1" eb="2">
      <t>シ</t>
    </rPh>
    <rPh sb="2" eb="4">
      <t>セツ</t>
    </rPh>
    <rPh sb="11" eb="13">
      <t>カン</t>
    </rPh>
    <rPh sb="19" eb="21">
      <t>カン</t>
    </rPh>
    <rPh sb="22" eb="23">
      <t>リョウ</t>
    </rPh>
    <rPh sb="31" eb="32">
      <t>リョウ</t>
    </rPh>
    <phoneticPr fontId="11"/>
  </si>
  <si>
    <t>富山視覚総合支援学校</t>
    <rPh sb="0" eb="2">
      <t>トヤマ</t>
    </rPh>
    <rPh sb="2" eb="4">
      <t>シカク</t>
    </rPh>
    <rPh sb="4" eb="6">
      <t>ソウゴウ</t>
    </rPh>
    <rPh sb="6" eb="8">
      <t>シエン</t>
    </rPh>
    <rPh sb="8" eb="10">
      <t>ガッコウ</t>
    </rPh>
    <phoneticPr fontId="2"/>
  </si>
  <si>
    <t>富山聴覚総合支援学校</t>
    <rPh sb="0" eb="2">
      <t>トヤマ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</si>
  <si>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体幹</t>
    <rPh sb="0" eb="1">
      <t>タイカン</t>
    </rPh>
    <rPh sb="1" eb="2">
      <t>ミキ</t>
    </rPh>
    <phoneticPr fontId="11"/>
  </si>
  <si>
    <t>高岡聴覚総合支援学校</t>
    <rPh sb="0" eb="2">
      <t>タカオカ</t>
    </rPh>
    <rPh sb="2" eb="4">
      <t>チョウカク</t>
    </rPh>
    <rPh sb="4" eb="6">
      <t>ソウゴウ</t>
    </rPh>
    <rPh sb="6" eb="8">
      <t>シエン</t>
    </rPh>
    <rPh sb="8" eb="10">
      <t>ガッコウ</t>
    </rPh>
    <phoneticPr fontId="2"/>
  </si>
  <si>
    <t>視</t>
    <rPh sb="0" eb="1">
      <t>シ</t>
    </rPh>
    <phoneticPr fontId="2"/>
  </si>
  <si>
    <t>にいかわ総合支援学校</t>
    <rPh sb="4" eb="6">
      <t>ソウゴウ</t>
    </rPh>
    <rPh sb="6" eb="8">
      <t>シエン</t>
    </rPh>
    <rPh sb="8" eb="10">
      <t>ガッコウ</t>
    </rPh>
    <phoneticPr fontId="2"/>
  </si>
  <si>
    <t>　　脳原性麻痺
　　以外で
　　車いす常用</t>
    <rPh sb="2" eb="3">
      <t>ノウ</t>
    </rPh>
    <rPh sb="3" eb="4">
      <t>ゲンセイ</t>
    </rPh>
    <rPh sb="4" eb="5">
      <t>セイ</t>
    </rPh>
    <rPh sb="10" eb="12">
      <t>イガイ</t>
    </rPh>
    <rPh sb="16" eb="17">
      <t>クルマ</t>
    </rPh>
    <rPh sb="19" eb="21">
      <t>ジョウヨウ</t>
    </rPh>
    <phoneticPr fontId="11"/>
  </si>
  <si>
    <t>第７頸髄まで残存</t>
    <rPh sb="2" eb="3">
      <t>頸</t>
    </rPh>
    <phoneticPr fontId="11"/>
  </si>
  <si>
    <t>しらとり支援学校</t>
    <rPh sb="4" eb="6">
      <t>シエン</t>
    </rPh>
    <rPh sb="6" eb="8">
      <t>ガッコウ</t>
    </rPh>
    <phoneticPr fontId="2"/>
  </si>
  <si>
    <t>聴</t>
    <rPh sb="0" eb="1">
      <t>チョウ</t>
    </rPh>
    <phoneticPr fontId="2"/>
  </si>
  <si>
    <t>高岡支援学校</t>
    <rPh sb="0" eb="2">
      <t>タカオカ</t>
    </rPh>
    <rPh sb="2" eb="4">
      <t>シエン</t>
    </rPh>
    <rPh sb="4" eb="6">
      <t>ガッコウ</t>
    </rPh>
    <phoneticPr fontId="2"/>
  </si>
  <si>
    <t>知</t>
    <rPh sb="0" eb="1">
      <t>チ</t>
    </rPh>
    <phoneticPr fontId="2"/>
  </si>
  <si>
    <t>第８頸髄まで残存</t>
    <rPh sb="6" eb="8">
      <t>ザンゾン</t>
    </rPh>
    <phoneticPr fontId="11"/>
  </si>
  <si>
    <t>となみ総合支援学校</t>
    <rPh sb="3" eb="5">
      <t>ソウゴウ</t>
    </rPh>
    <rPh sb="5" eb="7">
      <t>シエン</t>
    </rPh>
    <rPh sb="7" eb="9">
      <t>ガッコウ</t>
    </rPh>
    <phoneticPr fontId="2"/>
  </si>
  <si>
    <t>となみ東支援学校</t>
    <rPh sb="3" eb="4">
      <t>ヒガシ</t>
    </rPh>
    <rPh sb="4" eb="6">
      <t>シエン</t>
    </rPh>
    <rPh sb="6" eb="8">
      <t>ガッコウ</t>
    </rPh>
    <phoneticPr fontId="2"/>
  </si>
  <si>
    <t>下肢麻痺で座位バランスなし</t>
    <rPh sb="0" eb="2">
      <t>カシ</t>
    </rPh>
    <rPh sb="2" eb="4">
      <t>マヒ</t>
    </rPh>
    <rPh sb="5" eb="7">
      <t>ザイ</t>
    </rPh>
    <phoneticPr fontId="11"/>
  </si>
  <si>
    <t>富山総合支援学校</t>
    <rPh sb="0" eb="2">
      <t>トヤマ</t>
    </rPh>
    <rPh sb="2" eb="4">
      <t>ソウゴウ</t>
    </rPh>
    <rPh sb="4" eb="6">
      <t>シエン</t>
    </rPh>
    <rPh sb="6" eb="8">
      <t>ガッコウ</t>
    </rPh>
    <phoneticPr fontId="2"/>
  </si>
  <si>
    <t>高志支援学校</t>
    <rPh sb="0" eb="1">
      <t>タカ</t>
    </rPh>
    <rPh sb="1" eb="2">
      <t>シ</t>
    </rPh>
    <rPh sb="2" eb="4">
      <t>シエン</t>
    </rPh>
    <rPh sb="4" eb="6">
      <t>ガッコウ</t>
    </rPh>
    <phoneticPr fontId="2"/>
  </si>
  <si>
    <t>下肢麻痺で座位バランスあり</t>
    <rPh sb="0" eb="2">
      <t>カシ</t>
    </rPh>
    <rPh sb="2" eb="4">
      <t>マヒ</t>
    </rPh>
    <rPh sb="5" eb="7">
      <t>ザイ</t>
    </rPh>
    <phoneticPr fontId="11"/>
  </si>
  <si>
    <t>高志こまどり分教室</t>
    <rPh sb="0" eb="2">
      <t>コシ</t>
    </rPh>
    <rPh sb="6" eb="7">
      <t>ブン</t>
    </rPh>
    <rPh sb="7" eb="9">
      <t>キョウシツ</t>
    </rPh>
    <phoneticPr fontId="2"/>
  </si>
  <si>
    <t>　　脳原性麻痺
　　(脳性麻痺、
　　 脳血管疾患、
     脳外傷等）</t>
    <rPh sb="2" eb="3">
      <t>ノウ</t>
    </rPh>
    <rPh sb="3" eb="4">
      <t>ゲンセイ</t>
    </rPh>
    <rPh sb="4" eb="5">
      <t>セイ</t>
    </rPh>
    <rPh sb="5" eb="7">
      <t>マヒ</t>
    </rPh>
    <rPh sb="11" eb="13">
      <t>ノウセイ</t>
    </rPh>
    <rPh sb="13" eb="15">
      <t>マヒ</t>
    </rPh>
    <rPh sb="20" eb="23">
      <t>ノウケッカン</t>
    </rPh>
    <rPh sb="23" eb="25">
      <t>シッカン</t>
    </rPh>
    <rPh sb="32" eb="35">
      <t>ノウガイショウ</t>
    </rPh>
    <rPh sb="35" eb="36">
      <t>トウ</t>
    </rPh>
    <phoneticPr fontId="11"/>
  </si>
  <si>
    <t>四肢麻痺（車いす常用）または、　　　　　　　　　　　　　　　　　　　　　　　上肢に著しい不随意運動を伴う走不能</t>
    <rPh sb="0" eb="1">
      <t>シ</t>
    </rPh>
    <rPh sb="1" eb="2">
      <t>ジハチ</t>
    </rPh>
    <rPh sb="2" eb="4">
      <t>マヒ</t>
    </rPh>
    <rPh sb="5" eb="6">
      <t>クルマ</t>
    </rPh>
    <rPh sb="8" eb="10">
      <t>ジョウヨウ</t>
    </rPh>
    <rPh sb="38" eb="40">
      <t>ジョウシ</t>
    </rPh>
    <rPh sb="41" eb="42">
      <t>イチジル</t>
    </rPh>
    <rPh sb="44" eb="47">
      <t>フズイイ</t>
    </rPh>
    <rPh sb="53" eb="54">
      <t>フ</t>
    </rPh>
    <phoneticPr fontId="11"/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</si>
  <si>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</si>
  <si>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</si>
  <si>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両下肢麻痺または、　　　　　　　　　　　　　　　　　　　　上肢に軽度の不随意運動を伴う走不能</t>
    <rPh sb="0" eb="1">
      <t>リョウ</t>
    </rPh>
    <rPh sb="1" eb="3">
      <t>カシ</t>
    </rPh>
    <rPh sb="3" eb="5">
      <t>マヒ</t>
    </rPh>
    <rPh sb="29" eb="31">
      <t>ジョウシ</t>
    </rPh>
    <rPh sb="32" eb="34">
      <t>ケイド</t>
    </rPh>
    <phoneticPr fontId="11"/>
  </si>
  <si>
    <t>富大附属特別支援学校</t>
    <rPh sb="0" eb="2">
      <t>トミダイ</t>
    </rPh>
    <rPh sb="2" eb="4">
      <t>フゾク</t>
    </rPh>
    <rPh sb="4" eb="6">
      <t>トクベツ</t>
    </rPh>
    <rPh sb="6" eb="8">
      <t>シエン</t>
    </rPh>
    <rPh sb="8" eb="10">
      <t>ガッコウ</t>
    </rPh>
    <phoneticPr fontId="2"/>
  </si>
  <si>
    <t>こまどり支援学校</t>
    <rPh sb="4" eb="6">
      <t>シエン</t>
    </rPh>
    <rPh sb="6" eb="8">
      <t>ガッコウ</t>
    </rPh>
    <phoneticPr fontId="2"/>
  </si>
  <si>
    <t>片側障害で片上肢機能全廃</t>
    <rPh sb="0" eb="2">
      <t>カタガワ</t>
    </rPh>
    <rPh sb="2" eb="4">
      <t>ショ</t>
    </rPh>
    <rPh sb="5" eb="6">
      <t>カタ</t>
    </rPh>
    <rPh sb="6" eb="8">
      <t>ジョウシ</t>
    </rPh>
    <rPh sb="8" eb="10">
      <t>キノウ</t>
    </rPh>
    <rPh sb="10" eb="12">
      <t>ゼンパイ</t>
    </rPh>
    <phoneticPr fontId="11"/>
  </si>
  <si>
    <t>工房あおの丘</t>
  </si>
  <si>
    <t>その他の片側障害で走不能</t>
    <rPh sb="0" eb="3">
      <t>ソノ</t>
    </rPh>
    <rPh sb="9" eb="10">
      <t>ソウ</t>
    </rPh>
    <rPh sb="10" eb="12">
      <t>フノウ</t>
    </rPh>
    <phoneticPr fontId="11"/>
  </si>
  <si>
    <t>華のれん</t>
    <phoneticPr fontId="11"/>
  </si>
  <si>
    <t>にいかわ苑</t>
    <phoneticPr fontId="11"/>
  </si>
  <si>
    <t>その他走可能</t>
    <rPh sb="0" eb="3">
      <t>ニニ</t>
    </rPh>
    <rPh sb="3" eb="4">
      <t>ソウ</t>
    </rPh>
    <rPh sb="4" eb="6">
      <t>カノウ</t>
    </rPh>
    <phoneticPr fontId="11"/>
  </si>
  <si>
    <t>黒部学園</t>
    <rPh sb="0" eb="2">
      <t>クロベ</t>
    </rPh>
    <rPh sb="2" eb="4">
      <t>ガクエン</t>
    </rPh>
    <phoneticPr fontId="2"/>
  </si>
  <si>
    <t>くろべ工房</t>
  </si>
  <si>
    <t>浮具使用</t>
    <rPh sb="0" eb="1">
      <t>フ</t>
    </rPh>
    <rPh sb="1" eb="2">
      <t>グ</t>
    </rPh>
    <rPh sb="2" eb="4">
      <t>シヨウ</t>
    </rPh>
    <phoneticPr fontId="11"/>
  </si>
  <si>
    <t>あいもと里山</t>
    <phoneticPr fontId="2"/>
  </si>
  <si>
    <t>つつじ苑</t>
  </si>
  <si>
    <t>わくわくファームきらり</t>
  </si>
  <si>
    <t>雷鳥苑</t>
  </si>
  <si>
    <t>その他の視覚障害</t>
    <rPh sb="0" eb="3">
      <t>ニロク</t>
    </rPh>
    <rPh sb="4" eb="6">
      <t>シカク</t>
    </rPh>
    <rPh sb="6" eb="8">
      <t>ショウガイ</t>
    </rPh>
    <phoneticPr fontId="11"/>
  </si>
  <si>
    <t>新川会</t>
    <phoneticPr fontId="2"/>
  </si>
  <si>
    <t>愛和報恩会</t>
    <rPh sb="0" eb="2">
      <t>アイワ</t>
    </rPh>
    <rPh sb="2" eb="5">
      <t>ホウオンカイ</t>
    </rPh>
    <phoneticPr fontId="2"/>
  </si>
  <si>
    <t>聴覚・平衡機能障害、
音声・言語・そしゃく機能障害</t>
    <rPh sb="0" eb="2">
      <t>チョウカク</t>
    </rPh>
    <rPh sb="3" eb="5">
      <t>ヘイコウ</t>
    </rPh>
    <rPh sb="5" eb="7">
      <t>キノウ</t>
    </rPh>
    <rPh sb="7" eb="9">
      <t>ショウガイ</t>
    </rPh>
    <rPh sb="11" eb="13">
      <t>オンセイ</t>
    </rPh>
    <rPh sb="14" eb="16">
      <t>ゲンゴ</t>
    </rPh>
    <rPh sb="21" eb="23">
      <t>キノウ</t>
    </rPh>
    <rPh sb="23" eb="25">
      <t>ショウガイ</t>
    </rPh>
    <phoneticPr fontId="11"/>
  </si>
  <si>
    <t>聴覚障害</t>
    <rPh sb="0" eb="4">
      <t>チョ</t>
    </rPh>
    <phoneticPr fontId="11"/>
  </si>
  <si>
    <t>高志ライフケアホーム</t>
  </si>
  <si>
    <t>高志ワークホーム</t>
  </si>
  <si>
    <t>知的障害</t>
    <rPh sb="0" eb="4">
      <t>チテ</t>
    </rPh>
    <phoneticPr fontId="11"/>
  </si>
  <si>
    <t>知的障害</t>
    <rPh sb="0" eb="4">
      <t>ニハチ</t>
    </rPh>
    <phoneticPr fontId="11"/>
  </si>
  <si>
    <t>ＳＯＮ富山</t>
    <rPh sb="3" eb="5">
      <t>トヤマ</t>
    </rPh>
    <phoneticPr fontId="2"/>
  </si>
  <si>
    <t>けやき苑</t>
    <phoneticPr fontId="2"/>
  </si>
  <si>
    <t>ひまわりの郷</t>
  </si>
  <si>
    <t>野積園</t>
  </si>
  <si>
    <t>セーナー苑</t>
    <phoneticPr fontId="2"/>
  </si>
  <si>
    <t>新生苑</t>
    <phoneticPr fontId="2"/>
  </si>
  <si>
    <t>自立サポートJam</t>
  </si>
  <si>
    <t>志貴野ホーム</t>
  </si>
  <si>
    <t>渓明園</t>
    <phoneticPr fontId="2"/>
  </si>
  <si>
    <t>砺波学園</t>
    <rPh sb="0" eb="2">
      <t>トナミ</t>
    </rPh>
    <rPh sb="2" eb="4">
      <t>ガクエン</t>
    </rPh>
    <phoneticPr fontId="11"/>
  </si>
  <si>
    <t>マーシ園</t>
    <phoneticPr fontId="2"/>
  </si>
  <si>
    <t>花椿</t>
    <phoneticPr fontId="2"/>
  </si>
  <si>
    <t>両上腕切断または、両上肢完全
片前腕および片上腕切断</t>
    <rPh sb="0" eb="1">
      <t>リョウ</t>
    </rPh>
    <rPh sb="1" eb="3">
      <t>ジョウワン</t>
    </rPh>
    <rPh sb="3" eb="5">
      <t>セツダン</t>
    </rPh>
    <rPh sb="9" eb="10">
      <t>リョウ</t>
    </rPh>
    <rPh sb="10" eb="12">
      <t>ジョウシ</t>
    </rPh>
    <rPh sb="12" eb="14">
      <t>カンゼン</t>
    </rPh>
    <rPh sb="15" eb="16">
      <t>カタ</t>
    </rPh>
    <rPh sb="16" eb="18">
      <t>ゼンワン</t>
    </rPh>
    <rPh sb="21" eb="22">
      <t>カタ</t>
    </rPh>
    <rPh sb="22" eb="24">
      <t>ジョウワン</t>
    </rPh>
    <rPh sb="24" eb="26">
      <t>セツダン</t>
    </rPh>
    <phoneticPr fontId="11"/>
  </si>
  <si>
    <t>両大腿切断または、両下肢完全　　　　　　　　　　　　　
片下腿および片大腿切断</t>
    <rPh sb="0" eb="1">
      <t>リョウ</t>
    </rPh>
    <rPh sb="1" eb="3">
      <t>ダイタイ</t>
    </rPh>
    <rPh sb="3" eb="5">
      <t>セツ</t>
    </rPh>
    <rPh sb="9" eb="10">
      <t>リョウ</t>
    </rPh>
    <rPh sb="10" eb="12">
      <t>カシ</t>
    </rPh>
    <rPh sb="12" eb="14">
      <t>カン</t>
    </rPh>
    <rPh sb="28" eb="29">
      <t>カタ</t>
    </rPh>
    <rPh sb="29" eb="31">
      <t>カタイ</t>
    </rPh>
    <rPh sb="34" eb="35">
      <t>カタ</t>
    </rPh>
    <rPh sb="35" eb="37">
      <t>ダイタイ</t>
    </rPh>
    <rPh sb="37" eb="39">
      <t>セツ</t>
    </rPh>
    <phoneticPr fontId="11"/>
  </si>
  <si>
    <t>片上肢切断および片下肢切断　 　　　　　　　　　　　
片上肢不完全および片下肢不完全</t>
    <rPh sb="30" eb="33">
      <t>フカ</t>
    </rPh>
    <rPh sb="39" eb="42">
      <t>フカ</t>
    </rPh>
    <phoneticPr fontId="11"/>
  </si>
  <si>
    <t>両下肢麻痺または、　　　　　　　　　　　　　　　　　　　　
上肢に軽度の不随意運動を伴う走不能</t>
    <rPh sb="0" eb="1">
      <t>リョウ</t>
    </rPh>
    <rPh sb="1" eb="3">
      <t>カシ</t>
    </rPh>
    <rPh sb="3" eb="5">
      <t>マヒ</t>
    </rPh>
    <rPh sb="30" eb="32">
      <t>ジョウシ</t>
    </rPh>
    <rPh sb="33" eb="35">
      <t>ケイド</t>
    </rPh>
    <phoneticPr fontId="11"/>
  </si>
  <si>
    <t>障害区分</t>
    <rPh sb="0" eb="4">
      <t>ショウガイクブン</t>
    </rPh>
    <phoneticPr fontId="2"/>
  </si>
  <si>
    <t>※１</t>
    <phoneticPr fontId="2"/>
  </si>
  <si>
    <t>※２</t>
    <phoneticPr fontId="2"/>
  </si>
  <si>
    <t>障害区分２３は光を通さないゴーグルを装着する。</t>
    <rPh sb="0" eb="2">
      <t>ショウガイ</t>
    </rPh>
    <rPh sb="2" eb="4">
      <t>クブン</t>
    </rPh>
    <rPh sb="7" eb="8">
      <t>ヒカリ</t>
    </rPh>
    <rPh sb="9" eb="10">
      <t>トオ</t>
    </rPh>
    <rPh sb="18" eb="20">
      <t>ソウチャク</t>
    </rPh>
    <phoneticPr fontId="2"/>
  </si>
  <si>
    <t>所　　属</t>
    <rPh sb="0" eb="1">
      <t>ショ</t>
    </rPh>
    <rPh sb="3" eb="4">
      <t>ゾク</t>
    </rPh>
    <phoneticPr fontId="11"/>
  </si>
  <si>
    <t>出　場　選　手　内　訳</t>
    <rPh sb="0" eb="1">
      <t>デ</t>
    </rPh>
    <rPh sb="2" eb="3">
      <t>バ</t>
    </rPh>
    <rPh sb="4" eb="5">
      <t>セン</t>
    </rPh>
    <rPh sb="6" eb="7">
      <t>テ</t>
    </rPh>
    <rPh sb="8" eb="9">
      <t>ナイ</t>
    </rPh>
    <rPh sb="10" eb="11">
      <t>ヤク</t>
    </rPh>
    <phoneticPr fontId="11"/>
  </si>
  <si>
    <t>　　　障害分類
年齢区分</t>
    <rPh sb="3" eb="5">
      <t>ショウガイ</t>
    </rPh>
    <rPh sb="5" eb="7">
      <t>ブンルイ</t>
    </rPh>
    <rPh sb="11" eb="13">
      <t>ネンレイ</t>
    </rPh>
    <rPh sb="13" eb="15">
      <t>クブン</t>
    </rPh>
    <phoneticPr fontId="11"/>
  </si>
  <si>
    <t>肢体不自由</t>
    <rPh sb="0" eb="2">
      <t>シタイ</t>
    </rPh>
    <rPh sb="2" eb="5">
      <t>フジユウ</t>
    </rPh>
    <phoneticPr fontId="11"/>
  </si>
  <si>
    <t>視覚障害</t>
    <rPh sb="0" eb="2">
      <t>シカク</t>
    </rPh>
    <rPh sb="2" eb="4">
      <t>ショウガイ</t>
    </rPh>
    <phoneticPr fontId="11"/>
  </si>
  <si>
    <t>聴覚障害</t>
    <rPh sb="0" eb="2">
      <t>チョウカク</t>
    </rPh>
    <phoneticPr fontId="11"/>
  </si>
  <si>
    <t>身体障害　　　　　　　　計</t>
    <rPh sb="0" eb="2">
      <t>シンタイ</t>
    </rPh>
    <rPh sb="2" eb="4">
      <t>ショウガイ</t>
    </rPh>
    <rPh sb="12" eb="13">
      <t>ケイ</t>
    </rPh>
    <phoneticPr fontId="11"/>
  </si>
  <si>
    <t>　　障害分類
年齢区分</t>
    <rPh sb="2" eb="4">
      <t>ショウガイ</t>
    </rPh>
    <rPh sb="4" eb="6">
      <t>ブンルイ</t>
    </rPh>
    <rPh sb="10" eb="12">
      <t>ネンレイ</t>
    </rPh>
    <rPh sb="12" eb="14">
      <t>クブン</t>
    </rPh>
    <phoneticPr fontId="11"/>
  </si>
  <si>
    <t>知的障害</t>
    <rPh sb="0" eb="2">
      <t>チテキ</t>
    </rPh>
    <rPh sb="2" eb="4">
      <t>ショウガイ</t>
    </rPh>
    <phoneticPr fontId="11"/>
  </si>
  <si>
    <t>１部</t>
    <rPh sb="1" eb="2">
      <t>ブ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</si>
  <si>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</si>
  <si>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</si>
  <si>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少年</t>
    <rPh sb="0" eb="2">
      <t>ショウネン</t>
    </rPh>
    <phoneticPr fontId="11"/>
  </si>
  <si>
    <t>小計</t>
    <rPh sb="0" eb="2">
      <t>ショウケイ</t>
    </rPh>
    <phoneticPr fontId="11"/>
  </si>
  <si>
    <t>２部</t>
    <rPh sb="1" eb="2">
      <t>ブ</t>
    </rPh>
    <phoneticPr fontId="11"/>
  </si>
  <si>
    <t>青年</t>
    <rPh sb="0" eb="2">
      <t>セイネン</t>
    </rPh>
    <phoneticPr fontId="11"/>
  </si>
  <si>
    <t>小計</t>
  </si>
  <si>
    <t>壮年</t>
    <rPh sb="0" eb="2">
      <t>ソウネン</t>
    </rPh>
    <phoneticPr fontId="11"/>
  </si>
  <si>
    <t>合計</t>
    <rPh sb="0" eb="2">
      <t>ゴウケイ</t>
    </rPh>
    <phoneticPr fontId="11"/>
  </si>
  <si>
    <t>総計</t>
    <rPh sb="0" eb="2">
      <t>ソウケイ</t>
    </rPh>
    <phoneticPr fontId="11"/>
  </si>
  <si>
    <t>別紙１</t>
    <rPh sb="0" eb="2">
      <t>ベッシ</t>
    </rPh>
    <phoneticPr fontId="2"/>
  </si>
  <si>
    <t>別紙２</t>
    <rPh sb="0" eb="2">
      <t>ベッシ</t>
    </rPh>
    <phoneticPr fontId="11"/>
  </si>
  <si>
    <t>は、直接入力してください。</t>
    <rPh sb="2" eb="4">
      <t>チョクセツ</t>
    </rPh>
    <rPh sb="4" eb="6">
      <t>ニュウリョク</t>
    </rPh>
    <phoneticPr fontId="2"/>
  </si>
  <si>
    <t>は、プルダウンより選択して入力してください。</t>
    <rPh sb="9" eb="11">
      <t>センタク</t>
    </rPh>
    <rPh sb="13" eb="15">
      <t>ニュウリョク</t>
    </rPh>
    <phoneticPr fontId="2"/>
  </si>
  <si>
    <t>①所属</t>
    <rPh sb="1" eb="3">
      <t>ショゾク</t>
    </rPh>
    <phoneticPr fontId="2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</si>
  <si>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してください。市町村、学校、施設（東部～西部）の順で並んでいます。</t>
    </r>
    <rPh sb="0" eb="2">
      <t>センタク</t>
    </rPh>
    <rPh sb="9" eb="12">
      <t>シチョウソン</t>
    </rPh>
    <rPh sb="13" eb="15">
      <t>ガッコウ</t>
    </rPh>
    <rPh sb="16" eb="18">
      <t>シセツ</t>
    </rPh>
    <rPh sb="19" eb="21">
      <t>トウブ</t>
    </rPh>
    <rPh sb="22" eb="24">
      <t>セイブ</t>
    </rPh>
    <rPh sb="26" eb="27">
      <t>ジュン</t>
    </rPh>
    <rPh sb="28" eb="29">
      <t>ナラ</t>
    </rPh>
    <phoneticPr fontId="2"/>
  </si>
  <si>
    <t>②氏名、フリガナ</t>
    <rPh sb="1" eb="3">
      <t>シメイ</t>
    </rPh>
    <phoneticPr fontId="2"/>
  </si>
  <si>
    <r>
      <t>姓と名の間を全角１字分空けて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1">
      <t>セイ</t>
    </rPh>
    <rPh sb="2" eb="3">
      <t>ナ</t>
    </rPh>
    <rPh sb="4" eb="5">
      <t>アイダ</t>
    </rPh>
    <rPh sb="6" eb="8">
      <t>ゼンカク</t>
    </rPh>
    <rPh sb="9" eb="10">
      <t>ジ</t>
    </rPh>
    <rPh sb="10" eb="11">
      <t>ブン</t>
    </rPh>
    <rPh sb="11" eb="12">
      <t>ソラ</t>
    </rPh>
    <rPh sb="14" eb="16">
      <t>ニュウリョク</t>
    </rPh>
    <phoneticPr fontId="2"/>
  </si>
  <si>
    <t>③性別</t>
    <rPh sb="1" eb="3">
      <t>セイベツ</t>
    </rPh>
    <phoneticPr fontId="2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</si>
  <si>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2">
      <t>センタク</t>
    </rPh>
    <phoneticPr fontId="2"/>
  </si>
  <si>
    <t>④年齢</t>
    <rPh sb="1" eb="3">
      <t>ネンレイ</t>
    </rPh>
    <phoneticPr fontId="2"/>
  </si>
  <si>
    <t>⑤障害区分</t>
    <rPh sb="1" eb="3">
      <t>ショウガイ</t>
    </rPh>
    <rPh sb="3" eb="5">
      <t>クブン</t>
    </rPh>
    <phoneticPr fontId="2"/>
  </si>
  <si>
    <t>⑥年齢区分</t>
    <rPh sb="1" eb="3">
      <t>ネンレイ</t>
    </rPh>
    <rPh sb="3" eb="5">
      <t>クブン</t>
    </rPh>
    <phoneticPr fontId="2"/>
  </si>
  <si>
    <t>⑦所属</t>
    <rPh sb="1" eb="3">
      <t>ショゾク</t>
    </rPh>
    <phoneticPr fontId="2"/>
  </si>
  <si>
    <r>
      <t>①で記入した「所属名」が自動で入りますが、変更の必要があるときは、プルダウンから</t>
    </r>
    <r>
      <rPr>
        <b/>
        <sz val="11"/>
        <color rgb="FF0000FF"/>
        <rFont val="游ゴシック"/>
        <family val="3"/>
        <charset val="128"/>
        <scheme val="minor"/>
      </rPr>
      <t>選択（入力）</t>
    </r>
    <r>
      <rPr>
        <sz val="11"/>
        <color theme="1"/>
        <rFont val="游ゴシック"/>
        <family val="2"/>
        <charset val="128"/>
        <scheme val="minor"/>
      </rPr>
      <t>してください。</t>
    </r>
    <rPh sb="2" eb="4">
      <t>キニュウ</t>
    </rPh>
    <rPh sb="7" eb="9">
      <t>ショゾク</t>
    </rPh>
    <rPh sb="9" eb="10">
      <t>メイ</t>
    </rPh>
    <rPh sb="12" eb="14">
      <t>ジドウ</t>
    </rPh>
    <rPh sb="15" eb="16">
      <t>ハイ</t>
    </rPh>
    <rPh sb="21" eb="23">
      <t>ヘンコウ</t>
    </rPh>
    <rPh sb="24" eb="26">
      <t>ヒツヨウ</t>
    </rPh>
    <rPh sb="40" eb="42">
      <t>センタク</t>
    </rPh>
    <rPh sb="43" eb="45">
      <t>ニュウリョク</t>
    </rPh>
    <phoneticPr fontId="2"/>
  </si>
  <si>
    <t>⑧種目</t>
    <rPh sb="1" eb="3">
      <t>シュモク</t>
    </rPh>
    <phoneticPr fontId="2"/>
  </si>
  <si>
    <r>
      <t>手帳に記載されていることをそのまま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17" eb="19">
      <t>ニュウリョク</t>
    </rPh>
    <phoneticPr fontId="2"/>
  </si>
  <si>
    <r>
      <t>富山県代表として選考された場合で、全国大会に出場可能な方は、「○」を</t>
    </r>
    <r>
      <rPr>
        <b/>
        <sz val="11"/>
        <color rgb="FF0000FF"/>
        <rFont val="ＭＳ Ｐゴシック"/>
        <family val="3"/>
        <charset val="128"/>
      </rPr>
      <t>選択</t>
    </r>
    <r>
      <rPr>
        <sz val="11"/>
        <rFont val="ＭＳ Ｐゴシック"/>
        <family val="3"/>
        <charset val="128"/>
      </rPr>
      <t>してください。</t>
    </r>
    <rPh sb="0" eb="3">
      <t>トヤマケン</t>
    </rPh>
    <rPh sb="3" eb="5">
      <t>ダイヒョウ</t>
    </rPh>
    <rPh sb="8" eb="10">
      <t>センコウ</t>
    </rPh>
    <rPh sb="13" eb="15">
      <t>バアイ</t>
    </rPh>
    <rPh sb="17" eb="19">
      <t>ゼンコク</t>
    </rPh>
    <rPh sb="19" eb="21">
      <t>タイカイ</t>
    </rPh>
    <rPh sb="22" eb="24">
      <t>シュツジョウ</t>
    </rPh>
    <rPh sb="24" eb="26">
      <t>カノウ</t>
    </rPh>
    <rPh sb="27" eb="28">
      <t>カタ</t>
    </rPh>
    <rPh sb="34" eb="36">
      <t>センタク</t>
    </rPh>
    <phoneticPr fontId="11"/>
  </si>
  <si>
    <t>別紙２総括表は自動で転記します。数字等の誤りがないかご確認ください。</t>
    <rPh sb="0" eb="2">
      <t>ベッシ</t>
    </rPh>
    <rPh sb="3" eb="6">
      <t>ソウカツヒョウ</t>
    </rPh>
    <rPh sb="7" eb="9">
      <t>ジドウ</t>
    </rPh>
    <rPh sb="10" eb="12">
      <t>テンキ</t>
    </rPh>
    <rPh sb="16" eb="18">
      <t>スウジ</t>
    </rPh>
    <rPh sb="18" eb="19">
      <t>トウ</t>
    </rPh>
    <rPh sb="20" eb="21">
      <t>アヤマ</t>
    </rPh>
    <rPh sb="27" eb="29">
      <t>カクニン</t>
    </rPh>
    <phoneticPr fontId="2"/>
  </si>
  <si>
    <t>　１部(39歳以下)、２部(40歳以上)</t>
    <rPh sb="2" eb="3">
      <t>ブ</t>
    </rPh>
    <rPh sb="6" eb="7">
      <t>サイ</t>
    </rPh>
    <rPh sb="7" eb="9">
      <t>イカ</t>
    </rPh>
    <rPh sb="12" eb="13">
      <t>ブ</t>
    </rPh>
    <rPh sb="16" eb="17">
      <t>サイ</t>
    </rPh>
    <rPh sb="17" eb="19">
      <t>イジョウ</t>
    </rPh>
    <phoneticPr fontId="2"/>
  </si>
  <si>
    <t>　少年(19歳以下)、青年(20歳～35歳)、壮年(36歳以上)</t>
    <rPh sb="1" eb="3">
      <t>ショウネン</t>
    </rPh>
    <rPh sb="6" eb="7">
      <t>サイ</t>
    </rPh>
    <rPh sb="7" eb="9">
      <t>イカ</t>
    </rPh>
    <rPh sb="11" eb="13">
      <t>セイネン</t>
    </rPh>
    <rPh sb="16" eb="17">
      <t>サイ</t>
    </rPh>
    <rPh sb="20" eb="21">
      <t>サイ</t>
    </rPh>
    <rPh sb="23" eb="25">
      <t>ソウネン</t>
    </rPh>
    <rPh sb="28" eb="29">
      <t>サイ</t>
    </rPh>
    <rPh sb="29" eb="31">
      <t>イジョウ</t>
    </rPh>
    <phoneticPr fontId="2"/>
  </si>
  <si>
    <t>年齢区分</t>
    <rPh sb="0" eb="4">
      <t>ネンレイクブン</t>
    </rPh>
    <phoneticPr fontId="2"/>
  </si>
  <si>
    <t>プルダウン内に必要な項目がない場合は、直接入力してください。</t>
    <rPh sb="5" eb="6">
      <t>ナイ</t>
    </rPh>
    <rPh sb="7" eb="9">
      <t>ヒツヨウ</t>
    </rPh>
    <rPh sb="10" eb="12">
      <t>コウモク</t>
    </rPh>
    <rPh sb="15" eb="17">
      <t>バアイ</t>
    </rPh>
    <rPh sb="19" eb="21">
      <t>チョクセツ</t>
    </rPh>
    <rPh sb="21" eb="23">
      <t>ニュウリョク</t>
    </rPh>
    <phoneticPr fontId="2"/>
  </si>
  <si>
    <r>
      <t>「有」、「○種○級」、「A」「B」を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2">
      <t>アリ</t>
    </rPh>
    <rPh sb="6" eb="7">
      <t>シュ</t>
    </rPh>
    <rPh sb="8" eb="9">
      <t>キュウ</t>
    </rPh>
    <rPh sb="18" eb="20">
      <t>センタク</t>
    </rPh>
    <phoneticPr fontId="2"/>
  </si>
  <si>
    <t>障　害　区　分</t>
    <rPh sb="0" eb="1">
      <t>ショウ</t>
    </rPh>
    <rPh sb="2" eb="3">
      <t>ガイ</t>
    </rPh>
    <rPh sb="4" eb="5">
      <t>ク</t>
    </rPh>
    <rPh sb="6" eb="7">
      <t>ブン</t>
    </rPh>
    <phoneticPr fontId="11"/>
  </si>
  <si>
    <t>自由形</t>
    <rPh sb="0" eb="3">
      <t>ジユ</t>
    </rPh>
    <phoneticPr fontId="11"/>
  </si>
  <si>
    <t>背泳ぎ</t>
    <phoneticPr fontId="11"/>
  </si>
  <si>
    <t>平泳ぎ</t>
    <phoneticPr fontId="11"/>
  </si>
  <si>
    <t>バタフライ</t>
    <phoneticPr fontId="11"/>
  </si>
  <si>
    <t>25            ｍ</t>
    <phoneticPr fontId="11"/>
  </si>
  <si>
    <t>50        ｍ</t>
    <phoneticPr fontId="11"/>
  </si>
  <si>
    <t>１部</t>
    <rPh sb="0" eb="2">
      <t>イチブ</t>
    </rPh>
    <phoneticPr fontId="11"/>
  </si>
  <si>
    <t>①</t>
    <phoneticPr fontId="11"/>
  </si>
  <si>
    <t>②</t>
    <phoneticPr fontId="11"/>
  </si>
  <si>
    <t>④</t>
    <phoneticPr fontId="11"/>
  </si>
  <si>
    <t>⑥</t>
    <phoneticPr fontId="11"/>
  </si>
  <si>
    <t>⑧</t>
    <phoneticPr fontId="11"/>
  </si>
  <si>
    <t>２部</t>
    <rPh sb="0" eb="2">
      <t>ニブ</t>
    </rPh>
    <phoneticPr fontId="11"/>
  </si>
  <si>
    <t>③</t>
    <phoneticPr fontId="11"/>
  </si>
  <si>
    <t>⑤</t>
    <phoneticPr fontId="11"/>
  </si>
  <si>
    <t>⑦</t>
    <phoneticPr fontId="11"/>
  </si>
  <si>
    <t>脳原性麻痺以外で
車いす常用</t>
    <rPh sb="0" eb="1">
      <t>ノウ</t>
    </rPh>
    <rPh sb="1" eb="2">
      <t>ゲンセイ</t>
    </rPh>
    <rPh sb="2" eb="3">
      <t>セイ</t>
    </rPh>
    <rPh sb="5" eb="7">
      <t>イガイ</t>
    </rPh>
    <rPh sb="9" eb="10">
      <t>クルマ</t>
    </rPh>
    <rPh sb="12" eb="14">
      <t>ジョウヨウ</t>
    </rPh>
    <phoneticPr fontId="11"/>
  </si>
  <si>
    <t>脳原性麻痺(脳性麻痺、脳血管疾患、脳外傷等）</t>
    <rPh sb="0" eb="1">
      <t>ノウ</t>
    </rPh>
    <rPh sb="1" eb="2">
      <t>ゲンセイ</t>
    </rPh>
    <rPh sb="2" eb="3">
      <t>セイ</t>
    </rPh>
    <rPh sb="3" eb="5">
      <t>マヒ</t>
    </rPh>
    <rPh sb="6" eb="8">
      <t>ノウセイ</t>
    </rPh>
    <rPh sb="8" eb="10">
      <t>マヒ</t>
    </rPh>
    <rPh sb="11" eb="14">
      <t>ノウケッカン</t>
    </rPh>
    <rPh sb="14" eb="16">
      <t>シッカン</t>
    </rPh>
    <rPh sb="17" eb="20">
      <t>ノウガイショウ</t>
    </rPh>
    <rPh sb="20" eb="21">
      <t>トウ</t>
    </rPh>
    <phoneticPr fontId="11"/>
  </si>
  <si>
    <t>※２　障害区分23は光を通さないゴーグルを装着する。</t>
    <rPh sb="3" eb="5">
      <t>ショウガイ</t>
    </rPh>
    <rPh sb="5" eb="7">
      <t>クブン</t>
    </rPh>
    <rPh sb="10" eb="11">
      <t>ヒカリ</t>
    </rPh>
    <rPh sb="12" eb="13">
      <t>トオ</t>
    </rPh>
    <rPh sb="21" eb="23">
      <t>ソウチャク</t>
    </rPh>
    <phoneticPr fontId="11"/>
  </si>
  <si>
    <t>聴覚・平衡機能
障害、音声・言語・そしゃく機能障害</t>
    <rPh sb="0" eb="2">
      <t>チョウカク</t>
    </rPh>
    <rPh sb="3" eb="5">
      <t>ヘイコウ</t>
    </rPh>
    <rPh sb="5" eb="7">
      <t>キノウ</t>
    </rPh>
    <rPh sb="8" eb="10">
      <t>ショウガイ</t>
    </rPh>
    <rPh sb="11" eb="13">
      <t>オンセイ</t>
    </rPh>
    <rPh sb="14" eb="16">
      <t>ゲンゴ</t>
    </rPh>
    <rPh sb="21" eb="23">
      <t>キノウ</t>
    </rPh>
    <rPh sb="23" eb="25">
      <t>ショウガイ</t>
    </rPh>
    <phoneticPr fontId="11"/>
  </si>
  <si>
    <t>視覚障害　※１</t>
    <rPh sb="0" eb="4">
      <t>シカ</t>
    </rPh>
    <phoneticPr fontId="11"/>
  </si>
  <si>
    <t>視力０から０．０１まで　※２</t>
    <phoneticPr fontId="11"/>
  </si>
  <si>
    <t>⑨特記事項</t>
    <rPh sb="1" eb="5">
      <t>トッキジコウ</t>
    </rPh>
    <phoneticPr fontId="2"/>
  </si>
  <si>
    <t>⑩手帳有無、障害の種別</t>
    <rPh sb="1" eb="3">
      <t>テチョウ</t>
    </rPh>
    <rPh sb="3" eb="5">
      <t>ウム</t>
    </rPh>
    <rPh sb="6" eb="8">
      <t>ショウガイ</t>
    </rPh>
    <rPh sb="9" eb="11">
      <t>シュベツ</t>
    </rPh>
    <phoneticPr fontId="2"/>
  </si>
  <si>
    <t>⑪障害名</t>
    <rPh sb="1" eb="3">
      <t>ショウガイ</t>
    </rPh>
    <rPh sb="3" eb="4">
      <t>メイ</t>
    </rPh>
    <phoneticPr fontId="2"/>
  </si>
  <si>
    <t>⑫全国大会出場希望</t>
    <rPh sb="1" eb="3">
      <t>ゼンコク</t>
    </rPh>
    <rPh sb="3" eb="5">
      <t>タイカイ</t>
    </rPh>
    <rPh sb="5" eb="7">
      <t>シュツジョウ</t>
    </rPh>
    <rPh sb="7" eb="9">
      <t>キボウ</t>
    </rPh>
    <phoneticPr fontId="2"/>
  </si>
  <si>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してください。２種目までエントリーできます。</t>
    </r>
    <r>
      <rPr>
        <sz val="11"/>
        <color rgb="FFFF0000"/>
        <rFont val="游ゴシック"/>
        <family val="3"/>
        <charset val="128"/>
        <scheme val="minor"/>
      </rPr>
      <t>（障害区分・年齢区分によっては出場できない種目があります。）</t>
    </r>
    <rPh sb="0" eb="2">
      <t>センタク</t>
    </rPh>
    <rPh sb="10" eb="12">
      <t>シュモク</t>
    </rPh>
    <rPh sb="25" eb="29">
      <t>ショウガイクブン</t>
    </rPh>
    <rPh sb="30" eb="34">
      <t>ネンレイクブン</t>
    </rPh>
    <rPh sb="39" eb="41">
      <t>シュツジョウ</t>
    </rPh>
    <phoneticPr fontId="2"/>
  </si>
  <si>
    <r>
      <t>「年齢区分表」を参考にして、該当項目を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>
      <rPr>
        <sz val="11"/>
        <color rgb="FFFF0000"/>
        <rFont val="游ゴシック"/>
        <family val="3"/>
        <charset val="128"/>
        <scheme val="minor"/>
      </rPr>
      <t>（身体障害者と知的障害者の区分が異なります。）</t>
    </r>
    <rPh sb="1" eb="3">
      <t>ネンレイ</t>
    </rPh>
    <rPh sb="3" eb="5">
      <t>クブン</t>
    </rPh>
    <rPh sb="5" eb="6">
      <t>ヒョウ</t>
    </rPh>
    <rPh sb="8" eb="10">
      <t>サンコウ</t>
    </rPh>
    <rPh sb="14" eb="16">
      <t>ガイトウ</t>
    </rPh>
    <rPh sb="16" eb="18">
      <t>コウモク</t>
    </rPh>
    <rPh sb="19" eb="21">
      <t>センタク</t>
    </rPh>
    <rPh sb="29" eb="31">
      <t>シンタイ</t>
    </rPh>
    <rPh sb="31" eb="34">
      <t>ショウガイシャ</t>
    </rPh>
    <rPh sb="35" eb="37">
      <t>チテキ</t>
    </rPh>
    <rPh sb="37" eb="40">
      <t>ショウガイシャ</t>
    </rPh>
    <rPh sb="41" eb="43">
      <t>クブン</t>
    </rPh>
    <rPh sb="44" eb="45">
      <t>コト</t>
    </rPh>
    <phoneticPr fontId="2"/>
  </si>
  <si>
    <t>選手１名につき、１行で記入してください。</t>
    <rPh sb="0" eb="2">
      <t>センシュ</t>
    </rPh>
    <rPh sb="3" eb="4">
      <t>メイ</t>
    </rPh>
    <rPh sb="9" eb="10">
      <t>ギョウ</t>
    </rPh>
    <rPh sb="11" eb="13">
      <t>キニュウ</t>
    </rPh>
    <phoneticPr fontId="2"/>
  </si>
  <si>
    <r>
      <t>希望するもの（下欄参照）を「○」で</t>
    </r>
    <r>
      <rPr>
        <b/>
        <sz val="11"/>
        <color rgb="FF3333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3"/>
        <charset val="128"/>
        <scheme val="minor"/>
      </rPr>
      <t>してください。</t>
    </r>
    <rPh sb="0" eb="2">
      <t>キボウ</t>
    </rPh>
    <rPh sb="7" eb="8">
      <t>シタ</t>
    </rPh>
    <rPh sb="8" eb="9">
      <t>ラン</t>
    </rPh>
    <rPh sb="9" eb="11">
      <t>サンショウ</t>
    </rPh>
    <rPh sb="17" eb="19">
      <t>センタク</t>
    </rPh>
    <phoneticPr fontId="2"/>
  </si>
  <si>
    <t>入退水時に競技役員による補助を希望する場合。</t>
    <rPh sb="0" eb="1">
      <t>ニュウ</t>
    </rPh>
    <rPh sb="1" eb="2">
      <t>タイ</t>
    </rPh>
    <rPh sb="2" eb="3">
      <t>スイ</t>
    </rPh>
    <rPh sb="3" eb="4">
      <t>ジ</t>
    </rPh>
    <rPh sb="5" eb="7">
      <t>キョウギ</t>
    </rPh>
    <rPh sb="7" eb="9">
      <t>ヤクイン</t>
    </rPh>
    <rPh sb="12" eb="14">
      <t>ホジョ</t>
    </rPh>
    <rPh sb="15" eb="17">
      <t>キボウ</t>
    </rPh>
    <rPh sb="19" eb="21">
      <t>バアイ</t>
    </rPh>
    <phoneticPr fontId="11"/>
  </si>
  <si>
    <t>視覚障害（障害区分24）で、ターンやゴールの際に、合図棒での競技役員による合図を希望する場合。</t>
    <phoneticPr fontId="2"/>
  </si>
  <si>
    <t>プールサイドでの移動のために貸出用車椅子利用を希望する場合。</t>
    <rPh sb="8" eb="10">
      <t>イドウ</t>
    </rPh>
    <rPh sb="14" eb="16">
      <t>カシダシ</t>
    </rPh>
    <rPh sb="16" eb="17">
      <t>ヨウ</t>
    </rPh>
    <rPh sb="17" eb="18">
      <t>クルマ</t>
    </rPh>
    <rPh sb="18" eb="20">
      <t>イス</t>
    </rPh>
    <rPh sb="20" eb="22">
      <t>リヨウ</t>
    </rPh>
    <rPh sb="23" eb="25">
      <t>キボウ</t>
    </rPh>
    <rPh sb="27" eb="29">
      <t>バアイ</t>
    </rPh>
    <phoneticPr fontId="11"/>
  </si>
  <si>
    <t>■特記事項欄</t>
    <rPh sb="1" eb="3">
      <t>トッキ</t>
    </rPh>
    <rPh sb="3" eb="5">
      <t>ジコウ</t>
    </rPh>
    <rPh sb="5" eb="6">
      <t>ラン</t>
    </rPh>
    <phoneticPr fontId="11"/>
  </si>
  <si>
    <t>⑬備考</t>
    <rPh sb="1" eb="3">
      <t>ビコウ</t>
    </rPh>
    <phoneticPr fontId="2"/>
  </si>
  <si>
    <t>４月１日以降、所属が変わる場合（卒業生等）は備考欄に卒業予定と記入してください。</t>
    <phoneticPr fontId="2"/>
  </si>
  <si>
    <t>車椅子</t>
    <rPh sb="0" eb="1">
      <t>クルマ</t>
    </rPh>
    <rPh sb="1" eb="3">
      <t>イス</t>
    </rPh>
    <phoneticPr fontId="2"/>
  </si>
  <si>
    <t>入 水 希 望</t>
    <rPh sb="0" eb="1">
      <t>イ</t>
    </rPh>
    <rPh sb="2" eb="3">
      <t>ミズ</t>
    </rPh>
    <rPh sb="4" eb="5">
      <t>ノゾミ</t>
    </rPh>
    <rPh sb="6" eb="7">
      <t>ノゾミ</t>
    </rPh>
    <phoneticPr fontId="2"/>
  </si>
  <si>
    <t>合   図   棒</t>
    <rPh sb="0" eb="1">
      <t>ゴウ</t>
    </rPh>
    <rPh sb="4" eb="5">
      <t>ズ</t>
    </rPh>
    <rPh sb="8" eb="9">
      <t>ボウ</t>
    </rPh>
    <phoneticPr fontId="2"/>
  </si>
  <si>
    <t>車   椅   子</t>
    <rPh sb="0" eb="1">
      <t>クルマ</t>
    </rPh>
    <rPh sb="4" eb="5">
      <t>イ</t>
    </rPh>
    <rPh sb="8" eb="9">
      <t>コ</t>
    </rPh>
    <phoneticPr fontId="2"/>
  </si>
  <si>
    <t>参加申込書記入要領</t>
    <rPh sb="0" eb="5">
      <t>サンカモウシコミショ</t>
    </rPh>
    <rPh sb="5" eb="9">
      <t>キニュウヨウリョウ</t>
    </rPh>
    <phoneticPr fontId="2"/>
  </si>
  <si>
    <t>　　　富山県障害者スポーツ大会（水泳競技会）大会競技・種目一覧表</t>
    <rPh sb="22" eb="24">
      <t>タイカイ</t>
    </rPh>
    <rPh sb="24" eb="26">
      <t>キョウギ</t>
    </rPh>
    <rPh sb="27" eb="29">
      <t>シュモク</t>
    </rPh>
    <rPh sb="29" eb="32">
      <t>イチランヒョウ</t>
    </rPh>
    <phoneticPr fontId="11"/>
  </si>
  <si>
    <t>（記入不要）</t>
    <rPh sb="1" eb="5">
      <t>キニュウフヨウ</t>
    </rPh>
    <phoneticPr fontId="2"/>
  </si>
  <si>
    <t>★　競技は、男女別・年齢区分別に行う。</t>
    <rPh sb="2" eb="4">
      <t>キョウギ</t>
    </rPh>
    <rPh sb="6" eb="9">
      <t>ダンジョベツ</t>
    </rPh>
    <rPh sb="10" eb="12">
      <t>ネンレイ</t>
    </rPh>
    <rPh sb="12" eb="14">
      <t>クブン</t>
    </rPh>
    <rPh sb="14" eb="15">
      <t>ベツ</t>
    </rPh>
    <rPh sb="16" eb="17">
      <t>オコナ</t>
    </rPh>
    <phoneticPr fontId="11"/>
  </si>
  <si>
    <t>※１　視力は「矯正後の良い方の視力」で判定する。</t>
    <rPh sb="3" eb="5">
      <t>シリョク</t>
    </rPh>
    <rPh sb="7" eb="9">
      <t>キョウセイ</t>
    </rPh>
    <rPh sb="9" eb="10">
      <t>ゴ</t>
    </rPh>
    <rPh sb="11" eb="12">
      <t>ヨ</t>
    </rPh>
    <rPh sb="13" eb="14">
      <t>ホウ</t>
    </rPh>
    <rPh sb="15" eb="17">
      <t>シリョク</t>
    </rPh>
    <rPh sb="19" eb="21">
      <t>ハンテイ</t>
    </rPh>
    <phoneticPr fontId="11"/>
  </si>
  <si>
    <t>　　　　　　　　　　　　　　　　　　　　　　　　　※年齢は令和４年４月１日予定年齢</t>
    <rPh sb="26" eb="28">
      <t>ネンレイ</t>
    </rPh>
    <rPh sb="29" eb="31">
      <t>レイワ</t>
    </rPh>
    <rPh sb="32" eb="33">
      <t>ネン</t>
    </rPh>
    <rPh sb="34" eb="35">
      <t>ツキ</t>
    </rPh>
    <rPh sb="36" eb="37">
      <t>ニチ</t>
    </rPh>
    <rPh sb="37" eb="39">
      <t>ヨテイ</t>
    </rPh>
    <rPh sb="39" eb="41">
      <t>ネンレイ</t>
    </rPh>
    <phoneticPr fontId="2"/>
  </si>
  <si>
    <t>E-mail</t>
    <phoneticPr fontId="11"/>
  </si>
  <si>
    <t>申込責任者名</t>
    <rPh sb="0" eb="2">
      <t>モウシコミ</t>
    </rPh>
    <rPh sb="2" eb="5">
      <t>セキニンシャ</t>
    </rPh>
    <rPh sb="5" eb="6">
      <t>メイ</t>
    </rPh>
    <phoneticPr fontId="11"/>
  </si>
  <si>
    <r>
      <t>「障害区分表」を参考にして、該当番号を</t>
    </r>
    <r>
      <rPr>
        <b/>
        <sz val="11"/>
        <color rgb="FF0000FF"/>
        <rFont val="游ゴシック"/>
        <family val="3"/>
        <charset val="128"/>
        <scheme val="minor"/>
      </rPr>
      <t>選択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3">
      <t>ショウガイ</t>
    </rPh>
    <rPh sb="3" eb="5">
      <t>クブン</t>
    </rPh>
    <rPh sb="5" eb="6">
      <t>ヒョウ</t>
    </rPh>
    <rPh sb="8" eb="10">
      <t>サンコウ</t>
    </rPh>
    <rPh sb="14" eb="16">
      <t>ガイトウ</t>
    </rPh>
    <rPh sb="16" eb="18">
      <t>バンゴウ</t>
    </rPh>
    <rPh sb="19" eb="20">
      <t>エラ</t>
    </rPh>
    <rPh sb="20" eb="21">
      <t>タク</t>
    </rPh>
    <phoneticPr fontId="2"/>
  </si>
  <si>
    <t>第２２回富山県障害者スポーツ大会（水泳競技会）参加申込総括表</t>
    <rPh sb="0" eb="1">
      <t>ダイ</t>
    </rPh>
    <rPh sb="3" eb="4">
      <t>カイ</t>
    </rPh>
    <rPh sb="4" eb="16">
      <t>ト</t>
    </rPh>
    <rPh sb="17" eb="19">
      <t>スイエイ</t>
    </rPh>
    <rPh sb="19" eb="22">
      <t>キョウギカイ</t>
    </rPh>
    <rPh sb="23" eb="25">
      <t>サンカ</t>
    </rPh>
    <rPh sb="25" eb="27">
      <t>モウシコ</t>
    </rPh>
    <rPh sb="27" eb="29">
      <t>ソウカツ</t>
    </rPh>
    <rPh sb="29" eb="30">
      <t>ヒョウ</t>
    </rPh>
    <phoneticPr fontId="11"/>
  </si>
  <si>
    <t>第２２回富山県障害者スポーツ大会（水泳競技会）参加申込用紙</t>
    <phoneticPr fontId="2"/>
  </si>
  <si>
    <r>
      <t>令和４年４月１日現在の年齢を</t>
    </r>
    <r>
      <rPr>
        <b/>
        <sz val="11"/>
        <color rgb="FF0000FF"/>
        <rFont val="游ゴシック"/>
        <family val="3"/>
        <charset val="128"/>
        <scheme val="minor"/>
      </rPr>
      <t>入力</t>
    </r>
    <r>
      <rPr>
        <sz val="11"/>
        <color theme="1"/>
        <rFont val="游ゴシック"/>
        <family val="2"/>
        <charset val="128"/>
        <scheme val="minor"/>
      </rPr>
      <t>してください。</t>
    </r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ネンレイ</t>
    </rPh>
    <rPh sb="14" eb="16">
      <t>ニュウリョク</t>
    </rPh>
    <phoneticPr fontId="2"/>
  </si>
  <si>
    <t>の種目にエントリーできる。　　　今年度はリレー競技を実施しない。</t>
    <rPh sb="1" eb="3">
      <t>シュモク</t>
    </rPh>
    <rPh sb="16" eb="19">
      <t>コンネンド</t>
    </rPh>
    <rPh sb="23" eb="25">
      <t>キョウギ</t>
    </rPh>
    <rPh sb="26" eb="28">
      <t>ジッシ</t>
    </rPh>
    <phoneticPr fontId="11"/>
  </si>
  <si>
    <t>視覚障害　※1</t>
    <rPh sb="0" eb="4">
      <t>シカ</t>
    </rPh>
    <phoneticPr fontId="11"/>
  </si>
  <si>
    <t>視力０から０．０１まで　※2</t>
    <phoneticPr fontId="11"/>
  </si>
  <si>
    <t>視力は「矯正後の良い方の視力」で判定する。</t>
    <rPh sb="0" eb="2">
      <t>シリョク</t>
    </rPh>
    <phoneticPr fontId="2"/>
  </si>
  <si>
    <t>多肢切断または、片上肢完全および片下肢完全　
両上肢不完全および両下肢不完全</t>
    <rPh sb="0" eb="1">
      <t>タ</t>
    </rPh>
    <rPh sb="1" eb="2">
      <t>シ</t>
    </rPh>
    <rPh sb="2" eb="4">
      <t>セツ</t>
    </rPh>
    <rPh sb="11" eb="13">
      <t>カン</t>
    </rPh>
    <rPh sb="19" eb="21">
      <t>カン</t>
    </rPh>
    <rPh sb="23" eb="24">
      <t>リョウ</t>
    </rPh>
    <rPh sb="32" eb="33">
      <t>リョウ</t>
    </rPh>
    <phoneticPr fontId="11"/>
  </si>
  <si>
    <t>　     　@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</si>
</sst>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3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u/>
      <sz val="11"/>
      <color rgb="FF3333FF"/>
      <name val="游ゴシック"/>
      <family val="3"/>
      <charset val="128"/>
      <scheme val="minor"/>
    </font>
    <font>
      <b/>
      <sz val="14"/>
      <color rgb="FF3333FF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65"/>
        <bgColor indexed="38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</cellStyleXfs>
  <cellXfs count="371">
    <xf numFmtId="0" fontId="0" fillId="0" borderId="0" xfId="0">
      <alignment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0" fillId="0" borderId="26" xfId="0" applyBorder="1">
      <alignment vertical="center"/>
    </xf>
    <xf numFmtId="0" fontId="6" fillId="3" borderId="26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3" borderId="29" xfId="0" applyFont="1" applyFill="1" applyBorder="1" applyAlignment="1" applyProtection="1">
      <alignment horizontal="left" vertical="center" shrinkToFit="1"/>
      <protection locked="0"/>
    </xf>
    <xf numFmtId="0" fontId="6" fillId="3" borderId="40" xfId="0" applyFont="1" applyFill="1" applyBorder="1" applyAlignment="1" applyProtection="1">
      <alignment horizontal="left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left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>
      <alignment vertical="center"/>
    </xf>
    <xf numFmtId="0" fontId="5" fillId="0" borderId="0" xfId="4" applyFont="1">
      <alignment vertical="center"/>
    </xf>
    <xf numFmtId="0" fontId="9" fillId="0" borderId="0" xfId="4" applyAlignment="1">
      <alignment horizontal="center" vertical="center"/>
    </xf>
    <xf numFmtId="0" fontId="9" fillId="0" borderId="0" xfId="4">
      <alignment vertical="center"/>
    </xf>
    <xf numFmtId="0" fontId="1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horizontal="left" vertical="center" shrinkToFit="1"/>
    </xf>
    <xf numFmtId="0" fontId="13" fillId="0" borderId="0" xfId="4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left" vertical="center" shrinkToFit="1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9" fillId="0" borderId="26" xfId="1" applyFont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27" fillId="0" borderId="0" xfId="0" applyFont="1">
      <alignment vertical="center"/>
    </xf>
    <xf numFmtId="0" fontId="16" fillId="0" borderId="0" xfId="1" applyFont="1" applyAlignment="1">
      <alignment horizontal="center" vertical="center" wrapText="1"/>
    </xf>
    <xf numFmtId="0" fontId="28" fillId="0" borderId="0" xfId="0" applyFont="1">
      <alignment vertical="center"/>
    </xf>
    <xf numFmtId="0" fontId="13" fillId="0" borderId="0" xfId="1" applyFont="1" applyAlignment="1">
      <alignment horizontal="center" vertical="center" textRotation="255" wrapText="1"/>
    </xf>
    <xf numFmtId="0" fontId="19" fillId="3" borderId="26" xfId="1" applyFont="1" applyFill="1" applyBorder="1" applyAlignment="1">
      <alignment horizontal="center" vertical="center" wrapText="1"/>
    </xf>
    <xf numFmtId="0" fontId="19" fillId="3" borderId="29" xfId="1" applyFont="1" applyFill="1" applyBorder="1" applyAlignment="1">
      <alignment horizontal="center" vertical="center" wrapText="1"/>
    </xf>
    <xf numFmtId="0" fontId="19" fillId="3" borderId="40" xfId="1" applyFont="1" applyFill="1" applyBorder="1" applyAlignment="1">
      <alignment horizontal="center" vertical="center" wrapText="1"/>
    </xf>
    <xf numFmtId="0" fontId="19" fillId="3" borderId="41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0" fillId="0" borderId="12" xfId="0" applyFont="1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58" fontId="0" fillId="0" borderId="12" xfId="0" applyNumberForma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20" fillId="0" borderId="17" xfId="0" applyFont="1" applyBorder="1" applyAlignment="1"/>
    <xf numFmtId="0" fontId="1" fillId="0" borderId="0" xfId="0" applyFont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left" vertical="center" indent="3" shrinkToFit="1"/>
    </xf>
    <xf numFmtId="0" fontId="24" fillId="0" borderId="11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1" fillId="3" borderId="15" xfId="0" applyFont="1" applyFill="1" applyBorder="1" applyAlignment="1" applyProtection="1">
      <alignment horizontal="left" vertical="center" indent="3" shrinkToFit="1"/>
    </xf>
    <xf numFmtId="0" fontId="24" fillId="0" borderId="26" xfId="0" applyFont="1" applyBorder="1" applyProtection="1">
      <alignment vertical="center"/>
    </xf>
    <xf numFmtId="0" fontId="3" fillId="0" borderId="21" xfId="0" applyFont="1" applyBorder="1" applyAlignment="1" applyProtection="1">
      <alignment horizontal="center" vertical="center" shrinkToFit="1"/>
    </xf>
    <xf numFmtId="0" fontId="1" fillId="3" borderId="22" xfId="0" applyFont="1" applyFill="1" applyBorder="1" applyAlignment="1" applyProtection="1">
      <alignment horizontal="left" vertical="center" indent="3" shrinkToFit="1"/>
    </xf>
    <xf numFmtId="0" fontId="4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1" fillId="0" borderId="50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wrapText="1" shrinkToFit="1"/>
    </xf>
    <xf numFmtId="0" fontId="8" fillId="0" borderId="2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 shrinkToFit="1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wrapText="1" shrinkToFit="1"/>
    </xf>
    <xf numFmtId="0" fontId="7" fillId="0" borderId="26" xfId="0" applyFont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7" fillId="0" borderId="29" xfId="0" applyFont="1" applyBorder="1" applyAlignment="1" applyProtection="1">
      <alignment horizontal="center" vertical="center" wrapText="1" shrinkToFit="1"/>
    </xf>
    <xf numFmtId="0" fontId="13" fillId="0" borderId="26" xfId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5" fillId="0" borderId="33" xfId="0" applyFont="1" applyBorder="1" applyAlignment="1" applyProtection="1">
      <alignment horizontal="center" vertical="center" shrinkToFit="1"/>
    </xf>
    <xf numFmtId="0" fontId="1" fillId="0" borderId="26" xfId="0" applyFont="1" applyBorder="1" applyAlignment="1" applyProtection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</xf>
    <xf numFmtId="0" fontId="6" fillId="3" borderId="26" xfId="0" applyFont="1" applyFill="1" applyBorder="1" applyAlignment="1" applyProtection="1">
      <alignment horizontal="left" vertical="center" shrinkToFit="1"/>
    </xf>
    <xf numFmtId="0" fontId="6" fillId="0" borderId="26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 shrinkToFit="1"/>
    </xf>
    <xf numFmtId="0" fontId="13" fillId="0" borderId="26" xfId="1" applyFont="1" applyBorder="1" applyAlignment="1" applyProtection="1">
      <alignment horizontal="center" vertical="center" textRotation="255" wrapText="1"/>
    </xf>
    <xf numFmtId="0" fontId="1" fillId="0" borderId="39" xfId="0" applyFont="1" applyBorder="1" applyAlignment="1" applyProtection="1">
      <alignment horizontal="center" vertical="center" shrinkToFit="1"/>
    </xf>
    <xf numFmtId="0" fontId="6" fillId="3" borderId="40" xfId="0" applyFont="1" applyFill="1" applyBorder="1" applyAlignment="1" applyProtection="1">
      <alignment horizontal="left" vertical="center" shrinkToFit="1"/>
    </xf>
    <xf numFmtId="0" fontId="6" fillId="0" borderId="40" xfId="0" applyFont="1" applyBorder="1" applyAlignment="1" applyProtection="1">
      <alignment horizontal="left" vertical="center" shrinkToFit="1"/>
    </xf>
    <xf numFmtId="0" fontId="12" fillId="0" borderId="37" xfId="2" applyFont="1" applyBorder="1" applyAlignment="1" applyProtection="1">
      <alignment horizontal="left" vertical="center" shrinkToFit="1"/>
    </xf>
    <xf numFmtId="0" fontId="1" fillId="0" borderId="38" xfId="0" applyFont="1" applyBorder="1" applyAlignment="1" applyProtection="1">
      <alignment horizontal="center" vertical="center" shrinkToFit="1"/>
    </xf>
    <xf numFmtId="0" fontId="13" fillId="0" borderId="37" xfId="2" applyFont="1" applyBorder="1" applyAlignment="1" applyProtection="1">
      <alignment horizontal="left" vertical="center" shrinkToFit="1"/>
    </xf>
    <xf numFmtId="0" fontId="12" fillId="0" borderId="37" xfId="2" applyFont="1" applyBorder="1" applyAlignment="1" applyProtection="1">
      <alignment vertical="center" shrinkToFit="1"/>
    </xf>
    <xf numFmtId="0" fontId="5" fillId="0" borderId="37" xfId="0" applyFont="1" applyBorder="1" applyAlignment="1" applyProtection="1">
      <alignment horizontal="left" vertical="center" shrinkToFit="1"/>
    </xf>
    <xf numFmtId="0" fontId="12" fillId="0" borderId="37" xfId="3" applyFont="1" applyBorder="1" applyAlignment="1" applyProtection="1">
      <alignment vertical="center" shrinkToFit="1"/>
    </xf>
    <xf numFmtId="0" fontId="12" fillId="0" borderId="37" xfId="3" applyFont="1" applyBorder="1" applyAlignment="1" applyProtection="1">
      <alignment horizontal="left" vertical="center" shrinkToFit="1"/>
    </xf>
    <xf numFmtId="0" fontId="1" fillId="0" borderId="37" xfId="0" applyFont="1" applyBorder="1" applyAlignment="1" applyProtection="1">
      <alignment horizontal="center" vertical="center" shrinkToFit="1"/>
    </xf>
    <xf numFmtId="0" fontId="13" fillId="0" borderId="37" xfId="1" applyFont="1" applyBorder="1" applyAlignment="1" applyProtection="1">
      <alignment vertical="center" shrinkToFit="1"/>
    </xf>
    <xf numFmtId="0" fontId="12" fillId="0" borderId="37" xfId="1" applyFont="1" applyBorder="1" applyAlignment="1" applyProtection="1">
      <alignment vertical="center" shrinkToFit="1"/>
    </xf>
    <xf numFmtId="0" fontId="12" fillId="0" borderId="37" xfId="2" applyFont="1" applyBorder="1" applyAlignment="1" applyProtection="1">
      <alignment horizontal="justify"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0" borderId="38" xfId="0" applyFont="1" applyBorder="1" applyProtection="1">
      <alignment vertical="center"/>
    </xf>
    <xf numFmtId="0" fontId="3" fillId="0" borderId="43" xfId="0" applyFont="1" applyBorder="1" applyAlignment="1" applyProtection="1">
      <alignment vertical="center" shrinkToFit="1"/>
    </xf>
    <xf numFmtId="0" fontId="3" fillId="0" borderId="44" xfId="0" applyFont="1" applyBorder="1" applyProtection="1">
      <alignment vertical="center"/>
    </xf>
    <xf numFmtId="176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76" fontId="6" fillId="0" borderId="40" xfId="0" applyNumberFormat="1" applyFont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5" fillId="0" borderId="50" xfId="4" applyFont="1" applyBorder="1" applyAlignment="1">
      <alignment horizontal="left" vertical="center"/>
    </xf>
    <xf numFmtId="0" fontId="5" fillId="0" borderId="50" xfId="4" applyFont="1" applyBorder="1" applyAlignment="1">
      <alignment horizontal="center" vertical="center"/>
    </xf>
    <xf numFmtId="0" fontId="10" fillId="0" borderId="51" xfId="4" applyFont="1" applyBorder="1" applyAlignment="1">
      <alignment horizontal="center" vertical="center"/>
    </xf>
    <xf numFmtId="0" fontId="31" fillId="0" borderId="28" xfId="4" applyFont="1" applyBorder="1" applyAlignment="1">
      <alignment horizontal="center" vertical="center"/>
    </xf>
    <xf numFmtId="0" fontId="31" fillId="0" borderId="26" xfId="4" applyFont="1" applyBorder="1" applyAlignment="1">
      <alignment horizontal="center" vertical="center"/>
    </xf>
    <xf numFmtId="0" fontId="5" fillId="0" borderId="13" xfId="4" applyFont="1" applyBorder="1" applyAlignment="1">
      <alignment horizontal="left" vertical="center"/>
    </xf>
    <xf numFmtId="0" fontId="5" fillId="0" borderId="13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32" fillId="0" borderId="0" xfId="0" applyFont="1">
      <alignment vertical="center"/>
    </xf>
    <xf numFmtId="0" fontId="9" fillId="0" borderId="0" xfId="4" applyFont="1" applyAlignment="1">
      <alignment horizontal="left" vertical="center"/>
    </xf>
    <xf numFmtId="0" fontId="14" fillId="0" borderId="0" xfId="4" applyFont="1" applyAlignment="1" applyProtection="1">
      <alignment horizontal="center" vertical="center"/>
      <protection locked="0"/>
    </xf>
    <xf numFmtId="0" fontId="13" fillId="0" borderId="9" xfId="4" applyFont="1" applyBorder="1" applyAlignment="1">
      <alignment horizontal="center" vertical="center" shrinkToFit="1"/>
    </xf>
    <xf numFmtId="0" fontId="5" fillId="0" borderId="9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4" applyBorder="1">
      <alignment vertical="center"/>
    </xf>
    <xf numFmtId="0" fontId="5" fillId="0" borderId="0" xfId="4" applyFont="1" applyBorder="1" applyAlignment="1">
      <alignment horizontal="center" vertical="center"/>
    </xf>
    <xf numFmtId="0" fontId="9" fillId="0" borderId="9" xfId="4" applyBorder="1">
      <alignment vertical="center"/>
    </xf>
    <xf numFmtId="0" fontId="5" fillId="0" borderId="53" xfId="4" applyFont="1" applyBorder="1" applyAlignment="1" applyProtection="1">
      <alignment horizontal="center" vertical="center" shrinkToFit="1"/>
      <protection hidden="1"/>
    </xf>
    <xf numFmtId="0" fontId="5" fillId="0" borderId="0" xfId="4" applyFont="1" applyProtection="1">
      <alignment vertical="center"/>
      <protection hidden="1"/>
    </xf>
    <xf numFmtId="0" fontId="5" fillId="0" borderId="0" xfId="4" applyFont="1" applyAlignment="1" applyProtection="1">
      <alignment horizontal="center" vertical="center"/>
      <protection hidden="1"/>
    </xf>
    <xf numFmtId="0" fontId="13" fillId="0" borderId="2" xfId="4" applyFont="1" applyBorder="1" applyAlignment="1" applyProtection="1">
      <alignment horizontal="center" vertical="center" wrapText="1" shrinkToFit="1"/>
      <protection hidden="1"/>
    </xf>
    <xf numFmtId="0" fontId="13" fillId="0" borderId="0" xfId="4" applyFont="1" applyAlignment="1" applyProtection="1">
      <alignment horizontal="center" vertical="center" wrapText="1" shrinkToFit="1"/>
      <protection hidden="1"/>
    </xf>
    <xf numFmtId="0" fontId="5" fillId="0" borderId="28" xfId="4" applyFont="1" applyBorder="1" applyAlignment="1" applyProtection="1">
      <alignment horizontal="center" vertical="center"/>
      <protection hidden="1"/>
    </xf>
    <xf numFmtId="0" fontId="5" fillId="0" borderId="70" xfId="4" applyFont="1" applyBorder="1" applyAlignment="1" applyProtection="1">
      <alignment horizontal="center" vertical="center"/>
      <protection hidden="1"/>
    </xf>
    <xf numFmtId="0" fontId="5" fillId="0" borderId="32" xfId="4" applyFont="1" applyBorder="1" applyAlignment="1" applyProtection="1">
      <alignment horizontal="center" vertical="center"/>
      <protection hidden="1"/>
    </xf>
    <xf numFmtId="0" fontId="5" fillId="0" borderId="67" xfId="4" applyFont="1" applyBorder="1" applyAlignment="1" applyProtection="1">
      <alignment horizontal="center" vertical="center"/>
      <protection hidden="1"/>
    </xf>
    <xf numFmtId="0" fontId="5" fillId="0" borderId="49" xfId="4" applyFont="1" applyBorder="1" applyAlignment="1" applyProtection="1">
      <alignment horizontal="center" vertical="center"/>
      <protection hidden="1"/>
    </xf>
    <xf numFmtId="0" fontId="13" fillId="0" borderId="26" xfId="4" applyFont="1" applyBorder="1" applyAlignment="1" applyProtection="1">
      <alignment horizontal="center" vertical="center"/>
      <protection hidden="1"/>
    </xf>
    <xf numFmtId="0" fontId="13" fillId="0" borderId="72" xfId="4" applyFont="1" applyBorder="1" applyAlignment="1" applyProtection="1">
      <alignment horizontal="center" vertical="center"/>
      <protection hidden="1"/>
    </xf>
    <xf numFmtId="0" fontId="13" fillId="0" borderId="29" xfId="4" applyFont="1" applyBorder="1" applyAlignment="1" applyProtection="1">
      <alignment horizontal="center" vertical="center"/>
      <protection hidden="1"/>
    </xf>
    <xf numFmtId="0" fontId="13" fillId="0" borderId="67" xfId="4" applyFont="1" applyBorder="1" applyAlignment="1" applyProtection="1">
      <alignment horizontal="center" vertical="center"/>
      <protection hidden="1"/>
    </xf>
    <xf numFmtId="0" fontId="13" fillId="0" borderId="12" xfId="4" applyFont="1" applyBorder="1" applyAlignment="1" applyProtection="1">
      <alignment horizontal="center" vertical="center"/>
      <protection hidden="1"/>
    </xf>
    <xf numFmtId="0" fontId="13" fillId="0" borderId="11" xfId="4" applyFont="1" applyBorder="1" applyAlignment="1" applyProtection="1">
      <alignment horizontal="center" vertical="center" wrapText="1" shrinkToFit="1"/>
      <protection hidden="1"/>
    </xf>
    <xf numFmtId="0" fontId="13" fillId="0" borderId="30" xfId="4" applyFont="1" applyBorder="1" applyAlignment="1" applyProtection="1">
      <alignment horizontal="center" vertical="center" shrinkToFit="1"/>
      <protection hidden="1"/>
    </xf>
    <xf numFmtId="0" fontId="13" fillId="0" borderId="51" xfId="4" applyFont="1" applyBorder="1" applyAlignment="1" applyProtection="1">
      <alignment horizontal="center" vertical="center" shrinkToFit="1"/>
      <protection hidden="1"/>
    </xf>
    <xf numFmtId="0" fontId="13" fillId="0" borderId="67" xfId="4" applyFont="1" applyBorder="1" applyAlignment="1" applyProtection="1">
      <alignment horizontal="center" vertical="center" shrinkToFit="1"/>
      <protection hidden="1"/>
    </xf>
    <xf numFmtId="0" fontId="5" fillId="0" borderId="76" xfId="4" applyFont="1" applyBorder="1" applyAlignment="1" applyProtection="1">
      <alignment horizontal="center" vertical="center"/>
      <protection hidden="1"/>
    </xf>
    <xf numFmtId="0" fontId="5" fillId="0" borderId="11" xfId="4" applyFont="1" applyBorder="1" applyAlignment="1" applyProtection="1">
      <alignment horizontal="center" vertical="center"/>
      <protection hidden="1"/>
    </xf>
    <xf numFmtId="0" fontId="5" fillId="0" borderId="29" xfId="4" applyFont="1" applyBorder="1" applyAlignment="1" applyProtection="1">
      <alignment horizontal="center" vertical="center"/>
      <protection hidden="1"/>
    </xf>
    <xf numFmtId="0" fontId="13" fillId="0" borderId="47" xfId="4" applyFont="1" applyBorder="1" applyAlignment="1" applyProtection="1">
      <alignment horizontal="center" vertical="center"/>
      <protection hidden="1"/>
    </xf>
    <xf numFmtId="0" fontId="13" fillId="0" borderId="78" xfId="4" applyFont="1" applyBorder="1" applyAlignment="1" applyProtection="1">
      <alignment horizontal="center" vertical="center"/>
      <protection hidden="1"/>
    </xf>
    <xf numFmtId="0" fontId="13" fillId="0" borderId="11" xfId="4" applyFont="1" applyBorder="1" applyAlignment="1" applyProtection="1">
      <alignment horizontal="center" vertical="center"/>
      <protection hidden="1"/>
    </xf>
    <xf numFmtId="0" fontId="13" fillId="0" borderId="73" xfId="4" applyFont="1" applyBorder="1" applyAlignment="1" applyProtection="1">
      <alignment horizontal="center" vertical="center"/>
      <protection hidden="1"/>
    </xf>
    <xf numFmtId="0" fontId="13" fillId="0" borderId="81" xfId="4" applyFont="1" applyBorder="1" applyAlignment="1" applyProtection="1">
      <alignment horizontal="center" vertical="center"/>
      <protection hidden="1"/>
    </xf>
    <xf numFmtId="0" fontId="5" fillId="0" borderId="82" xfId="4" applyFont="1" applyBorder="1" applyAlignment="1" applyProtection="1">
      <alignment horizontal="center" vertical="center" shrinkToFit="1"/>
      <protection hidden="1"/>
    </xf>
    <xf numFmtId="0" fontId="33" fillId="0" borderId="0" xfId="0" applyFont="1">
      <alignment vertical="center"/>
    </xf>
    <xf numFmtId="0" fontId="13" fillId="0" borderId="26" xfId="1" applyFont="1" applyFill="1" applyBorder="1" applyAlignment="1" applyProtection="1">
      <alignment vertical="center" wrapText="1"/>
    </xf>
    <xf numFmtId="0" fontId="13" fillId="0" borderId="26" xfId="1" applyFont="1" applyFill="1" applyBorder="1" applyAlignment="1" applyProtection="1">
      <alignment horizontal="left" vertical="center" wrapText="1"/>
    </xf>
    <xf numFmtId="0" fontId="13" fillId="0" borderId="26" xfId="1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left" vertical="center" indent="3" shrinkToFit="1"/>
      <protection locked="0"/>
    </xf>
    <xf numFmtId="0" fontId="3" fillId="3" borderId="6" xfId="0" applyFont="1" applyFill="1" applyBorder="1" applyAlignment="1" applyProtection="1">
      <alignment horizontal="left" vertical="center" indent="3" shrinkToFit="1"/>
      <protection locked="0"/>
    </xf>
    <xf numFmtId="0" fontId="3" fillId="3" borderId="7" xfId="0" applyFont="1" applyFill="1" applyBorder="1" applyAlignment="1" applyProtection="1">
      <alignment horizontal="left" vertical="center" indent="3" shrinkToFit="1"/>
      <protection locked="0"/>
    </xf>
    <xf numFmtId="0" fontId="1" fillId="0" borderId="31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  <xf numFmtId="0" fontId="1" fillId="3" borderId="17" xfId="0" applyFont="1" applyFill="1" applyBorder="1" applyAlignment="1" applyProtection="1">
      <alignment horizontal="left" vertical="center" indent="3" shrinkToFit="1"/>
      <protection locked="0"/>
    </xf>
    <xf numFmtId="0" fontId="1" fillId="3" borderId="14" xfId="0" applyFont="1" applyFill="1" applyBorder="1" applyAlignment="1" applyProtection="1">
      <alignment horizontal="left" vertical="center" indent="3" shrinkToFit="1"/>
      <protection locked="0"/>
    </xf>
    <xf numFmtId="0" fontId="1" fillId="3" borderId="15" xfId="0" applyFont="1" applyFill="1" applyBorder="1" applyAlignment="1" applyProtection="1">
      <alignment horizontal="left" vertical="center" indent="3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1" fillId="0" borderId="88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indent="3" shrinkToFit="1"/>
      <protection locked="0"/>
    </xf>
    <xf numFmtId="0" fontId="1" fillId="2" borderId="6" xfId="0" applyFont="1" applyFill="1" applyBorder="1" applyAlignment="1" applyProtection="1">
      <alignment horizontal="left" vertical="center" indent="3" shrinkToFit="1"/>
      <protection locked="0"/>
    </xf>
    <xf numFmtId="0" fontId="1" fillId="3" borderId="12" xfId="0" applyFont="1" applyFill="1" applyBorder="1" applyAlignment="1" applyProtection="1">
      <alignment horizontal="left" vertical="center" indent="3" shrinkToFit="1"/>
      <protection locked="0"/>
    </xf>
    <xf numFmtId="0" fontId="1" fillId="3" borderId="13" xfId="0" applyFont="1" applyFill="1" applyBorder="1" applyAlignment="1" applyProtection="1">
      <alignment horizontal="left" vertical="center" indent="3" shrinkToFit="1"/>
      <protection locked="0"/>
    </xf>
    <xf numFmtId="0" fontId="1" fillId="3" borderId="45" xfId="0" applyFont="1" applyFill="1" applyBorder="1" applyAlignment="1" applyProtection="1">
      <alignment horizontal="left" vertical="center" indent="3" shrinkToFit="1"/>
      <protection locked="0"/>
    </xf>
    <xf numFmtId="0" fontId="1" fillId="3" borderId="46" xfId="0" applyFont="1" applyFill="1" applyBorder="1" applyAlignment="1" applyProtection="1">
      <alignment horizontal="left" vertical="center" indent="3" shrinkToFit="1"/>
      <protection locked="0"/>
    </xf>
    <xf numFmtId="0" fontId="1" fillId="0" borderId="0" xfId="0" applyFont="1" applyBorder="1" applyAlignment="1" applyProtection="1">
      <alignment horizontal="left" shrinkToFit="1"/>
    </xf>
    <xf numFmtId="0" fontId="13" fillId="0" borderId="47" xfId="1" applyFont="1" applyBorder="1" applyAlignment="1" applyProtection="1">
      <alignment horizontal="center" vertical="center" wrapText="1"/>
    </xf>
    <xf numFmtId="0" fontId="13" fillId="0" borderId="48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 wrapText="1"/>
    </xf>
    <xf numFmtId="0" fontId="13" fillId="0" borderId="47" xfId="1" applyFont="1" applyBorder="1" applyAlignment="1" applyProtection="1">
      <alignment horizontal="left" vertical="center" wrapText="1"/>
    </xf>
    <xf numFmtId="0" fontId="13" fillId="0" borderId="48" xfId="1" applyFont="1" applyBorder="1" applyAlignment="1" applyProtection="1">
      <alignment horizontal="left" vertical="center" wrapText="1"/>
    </xf>
    <xf numFmtId="0" fontId="13" fillId="0" borderId="28" xfId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</xf>
    <xf numFmtId="0" fontId="6" fillId="0" borderId="28" xfId="0" applyFont="1" applyBorder="1" applyAlignment="1" applyProtection="1">
      <alignment horizontal="center" vertical="center" wrapText="1" shrinkToFit="1"/>
    </xf>
    <xf numFmtId="0" fontId="6" fillId="0" borderId="5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27" xfId="0" applyFont="1" applyBorder="1" applyAlignment="1" applyProtection="1">
      <alignment horizontal="center" vertical="center" wrapText="1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19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7" xfId="0" applyFont="1" applyBorder="1" applyAlignment="1" applyProtection="1">
      <alignment horizontal="center" vertical="center" wrapText="1" shrinkToFit="1"/>
    </xf>
    <xf numFmtId="0" fontId="24" fillId="0" borderId="29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74" xfId="0" applyFont="1" applyBorder="1" applyAlignment="1" applyProtection="1">
      <alignment horizontal="center" vertical="center"/>
    </xf>
    <xf numFmtId="0" fontId="24" fillId="0" borderId="6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1" fillId="0" borderId="50" xfId="0" applyFont="1" applyBorder="1" applyAlignment="1" applyProtection="1">
      <alignment horizontal="left" vertical="center" shrinkToFit="1"/>
    </xf>
    <xf numFmtId="0" fontId="13" fillId="0" borderId="47" xfId="1" applyFont="1" applyBorder="1" applyAlignment="1" applyProtection="1">
      <alignment horizontal="center" vertical="center" textRotation="255" wrapText="1"/>
    </xf>
    <xf numFmtId="0" fontId="13" fillId="0" borderId="48" xfId="1" applyFont="1" applyBorder="1" applyAlignment="1" applyProtection="1">
      <alignment horizontal="center" vertical="center" textRotation="255" wrapText="1"/>
    </xf>
    <xf numFmtId="0" fontId="13" fillId="0" borderId="28" xfId="1" applyFont="1" applyBorder="1" applyAlignment="1" applyProtection="1">
      <alignment horizontal="center" vertical="center" textRotation="255" wrapText="1"/>
    </xf>
    <xf numFmtId="0" fontId="1" fillId="0" borderId="0" xfId="0" applyFont="1" applyAlignment="1" applyProtection="1">
      <alignment horizontal="left" vertical="center" shrinkToFit="1"/>
    </xf>
    <xf numFmtId="0" fontId="13" fillId="0" borderId="12" xfId="1" applyFont="1" applyBorder="1" applyAlignment="1" applyProtection="1">
      <alignment horizontal="left" vertical="center" wrapText="1"/>
    </xf>
    <xf numFmtId="0" fontId="13" fillId="0" borderId="13" xfId="1" applyFont="1" applyBorder="1" applyAlignment="1" applyProtection="1">
      <alignment horizontal="left" vertical="center" wrapText="1"/>
    </xf>
    <xf numFmtId="0" fontId="13" fillId="0" borderId="11" xfId="1" applyFont="1" applyBorder="1" applyAlignment="1" applyProtection="1">
      <alignment horizontal="left" vertical="center" wrapText="1"/>
    </xf>
    <xf numFmtId="0" fontId="13" fillId="0" borderId="12" xfId="1" applyFont="1" applyBorder="1" applyAlignment="1" applyProtection="1">
      <alignment horizontal="left" vertical="center" shrinkToFit="1"/>
    </xf>
    <xf numFmtId="0" fontId="13" fillId="0" borderId="13" xfId="1" applyFont="1" applyBorder="1" applyAlignment="1" applyProtection="1">
      <alignment horizontal="left" vertical="center" shrinkToFit="1"/>
    </xf>
    <xf numFmtId="0" fontId="13" fillId="0" borderId="11" xfId="1" applyFont="1" applyBorder="1" applyAlignment="1" applyProtection="1">
      <alignment horizontal="left" vertical="center" shrinkToFit="1"/>
    </xf>
    <xf numFmtId="0" fontId="13" fillId="0" borderId="17" xfId="1" applyFont="1" applyBorder="1" applyAlignment="1" applyProtection="1">
      <alignment horizontal="left" vertical="center" wrapText="1"/>
    </xf>
    <xf numFmtId="0" fontId="13" fillId="0" borderId="14" xfId="1" applyFont="1" applyBorder="1" applyAlignment="1" applyProtection="1">
      <alignment horizontal="left" vertical="center" wrapText="1"/>
    </xf>
    <xf numFmtId="0" fontId="13" fillId="0" borderId="16" xfId="1" applyFont="1" applyBorder="1" applyAlignment="1" applyProtection="1">
      <alignment horizontal="left" vertical="center" wrapText="1"/>
    </xf>
    <xf numFmtId="0" fontId="13" fillId="0" borderId="49" xfId="1" applyFont="1" applyBorder="1" applyAlignment="1" applyProtection="1">
      <alignment horizontal="left" vertical="center" wrapText="1"/>
    </xf>
    <xf numFmtId="0" fontId="13" fillId="0" borderId="50" xfId="1" applyFont="1" applyBorder="1" applyAlignment="1" applyProtection="1">
      <alignment horizontal="left" vertical="center" wrapText="1"/>
    </xf>
    <xf numFmtId="0" fontId="13" fillId="0" borderId="51" xfId="1" applyFont="1" applyBorder="1" applyAlignment="1" applyProtection="1">
      <alignment horizontal="left" vertical="center" wrapText="1"/>
    </xf>
    <xf numFmtId="0" fontId="5" fillId="0" borderId="0" xfId="4" applyFont="1" applyAlignment="1">
      <alignment horizontal="left" vertical="center"/>
    </xf>
    <xf numFmtId="0" fontId="5" fillId="0" borderId="53" xfId="4" applyFont="1" applyBorder="1" applyAlignment="1" applyProtection="1">
      <alignment horizontal="center" vertical="center"/>
      <protection hidden="1"/>
    </xf>
    <xf numFmtId="0" fontId="5" fillId="0" borderId="54" xfId="4" applyFont="1" applyBorder="1" applyAlignment="1" applyProtection="1">
      <alignment horizontal="center" vertical="center"/>
      <protection hidden="1"/>
    </xf>
    <xf numFmtId="0" fontId="5" fillId="0" borderId="87" xfId="4" applyFont="1" applyBorder="1" applyAlignment="1" applyProtection="1">
      <alignment horizontal="left" vertical="center" indent="1"/>
      <protection hidden="1"/>
    </xf>
    <xf numFmtId="0" fontId="5" fillId="0" borderId="54" xfId="4" applyFont="1" applyBorder="1" applyAlignment="1" applyProtection="1">
      <alignment horizontal="left" vertical="center" indent="1"/>
      <protection hidden="1"/>
    </xf>
    <xf numFmtId="0" fontId="5" fillId="0" borderId="55" xfId="4" applyFont="1" applyBorder="1" applyAlignment="1" applyProtection="1">
      <alignment horizontal="left" vertical="center" indent="1"/>
      <protection hidden="1"/>
    </xf>
    <xf numFmtId="0" fontId="14" fillId="0" borderId="0" xfId="4" applyFont="1" applyAlignment="1" applyProtection="1">
      <alignment horizontal="center" vertical="center"/>
      <protection locked="0"/>
    </xf>
    <xf numFmtId="0" fontId="5" fillId="0" borderId="87" xfId="4" applyFont="1" applyBorder="1" applyAlignment="1" applyProtection="1">
      <alignment horizontal="left" vertical="center"/>
      <protection hidden="1"/>
    </xf>
    <xf numFmtId="0" fontId="5" fillId="0" borderId="54" xfId="4" applyFont="1" applyBorder="1" applyAlignment="1" applyProtection="1">
      <alignment horizontal="left" vertical="center"/>
      <protection hidden="1"/>
    </xf>
    <xf numFmtId="0" fontId="5" fillId="0" borderId="55" xfId="4" applyFont="1" applyBorder="1" applyAlignment="1" applyProtection="1">
      <alignment horizontal="left" vertical="center"/>
      <protection hidden="1"/>
    </xf>
    <xf numFmtId="0" fontId="13" fillId="0" borderId="56" xfId="4" applyFont="1" applyBorder="1" applyAlignment="1" applyProtection="1">
      <alignment horizontal="center" vertical="center" textRotation="255"/>
      <protection hidden="1"/>
    </xf>
    <xf numFmtId="0" fontId="13" fillId="0" borderId="34" xfId="4" applyFont="1" applyBorder="1" applyAlignment="1" applyProtection="1">
      <alignment horizontal="center" vertical="center" textRotation="255"/>
      <protection hidden="1"/>
    </xf>
    <xf numFmtId="0" fontId="13" fillId="0" borderId="42" xfId="4" applyFont="1" applyBorder="1" applyAlignment="1" applyProtection="1">
      <alignment horizontal="center" vertical="center" textRotation="255"/>
      <protection hidden="1"/>
    </xf>
    <xf numFmtId="0" fontId="13" fillId="0" borderId="57" xfId="4" applyFont="1" applyBorder="1" applyAlignment="1" applyProtection="1">
      <alignment horizontal="left" vertical="center" wrapText="1" shrinkToFit="1"/>
      <protection hidden="1"/>
    </xf>
    <xf numFmtId="0" fontId="13" fillId="0" borderId="62" xfId="4" applyFont="1" applyBorder="1" applyAlignment="1" applyProtection="1">
      <alignment horizontal="left" vertical="center" wrapText="1" shrinkToFit="1"/>
      <protection hidden="1"/>
    </xf>
    <xf numFmtId="0" fontId="13" fillId="0" borderId="58" xfId="4" applyFont="1" applyBorder="1" applyAlignment="1" applyProtection="1">
      <alignment horizontal="center" vertical="center" shrinkToFit="1"/>
      <protection hidden="1"/>
    </xf>
    <xf numFmtId="0" fontId="13" fillId="0" borderId="63" xfId="4" applyFont="1" applyBorder="1" applyAlignment="1" applyProtection="1">
      <alignment horizontal="center" vertical="center" shrinkToFit="1"/>
      <protection hidden="1"/>
    </xf>
    <xf numFmtId="0" fontId="13" fillId="0" borderId="26" xfId="4" applyFont="1" applyBorder="1" applyAlignment="1" applyProtection="1">
      <alignment horizontal="center" vertical="center"/>
      <protection hidden="1"/>
    </xf>
    <xf numFmtId="0" fontId="13" fillId="0" borderId="11" xfId="4" applyFont="1" applyBorder="1" applyAlignment="1" applyProtection="1">
      <alignment horizontal="center" vertical="center" shrinkToFit="1"/>
      <protection hidden="1"/>
    </xf>
    <xf numFmtId="0" fontId="13" fillId="0" borderId="26" xfId="4" applyFont="1" applyBorder="1" applyAlignment="1" applyProtection="1">
      <alignment horizontal="center" vertical="center" shrinkToFit="1"/>
      <protection hidden="1"/>
    </xf>
    <xf numFmtId="0" fontId="13" fillId="0" borderId="28" xfId="4" applyFont="1" applyBorder="1" applyAlignment="1" applyProtection="1">
      <alignment horizontal="center" vertical="center" shrinkToFit="1"/>
      <protection hidden="1"/>
    </xf>
    <xf numFmtId="0" fontId="13" fillId="0" borderId="49" xfId="4" applyFont="1" applyBorder="1" applyAlignment="1" applyProtection="1">
      <alignment horizontal="center" vertical="center" shrinkToFit="1"/>
      <protection hidden="1"/>
    </xf>
    <xf numFmtId="0" fontId="13" fillId="0" borderId="48" xfId="4" applyFont="1" applyBorder="1" applyAlignment="1" applyProtection="1">
      <alignment horizontal="center" vertical="center" shrinkToFit="1"/>
      <protection hidden="1"/>
    </xf>
    <xf numFmtId="0" fontId="13" fillId="0" borderId="52" xfId="4" applyFont="1" applyBorder="1" applyAlignment="1" applyProtection="1">
      <alignment horizontal="center" vertical="center" shrinkToFit="1"/>
      <protection hidden="1"/>
    </xf>
    <xf numFmtId="0" fontId="13" fillId="0" borderId="47" xfId="4" applyFont="1" applyBorder="1" applyAlignment="1" applyProtection="1">
      <alignment horizontal="center" vertical="center" shrinkToFit="1"/>
      <protection hidden="1"/>
    </xf>
    <xf numFmtId="0" fontId="13" fillId="0" borderId="17" xfId="4" applyFont="1" applyBorder="1" applyAlignment="1" applyProtection="1">
      <alignment horizontal="center" vertical="center" shrinkToFit="1"/>
      <protection hidden="1"/>
    </xf>
    <xf numFmtId="0" fontId="13" fillId="0" borderId="72" xfId="4" applyFont="1" applyBorder="1" applyAlignment="1" applyProtection="1">
      <alignment horizontal="center" vertical="center"/>
      <protection hidden="1"/>
    </xf>
    <xf numFmtId="0" fontId="13" fillId="0" borderId="29" xfId="4" applyFont="1" applyBorder="1" applyAlignment="1" applyProtection="1">
      <alignment horizontal="center" vertical="center"/>
      <protection hidden="1"/>
    </xf>
    <xf numFmtId="0" fontId="13" fillId="0" borderId="75" xfId="4" applyFont="1" applyBorder="1" applyAlignment="1" applyProtection="1">
      <alignment horizontal="center" vertical="center" shrinkToFit="1"/>
      <protection hidden="1"/>
    </xf>
    <xf numFmtId="0" fontId="13" fillId="0" borderId="77" xfId="4" applyFont="1" applyBorder="1" applyAlignment="1" applyProtection="1">
      <alignment horizontal="center" vertical="center" shrinkToFit="1"/>
      <protection hidden="1"/>
    </xf>
    <xf numFmtId="0" fontId="9" fillId="0" borderId="79" xfId="4" applyBorder="1" applyAlignment="1" applyProtection="1">
      <alignment horizontal="center" vertical="center" shrinkToFit="1"/>
      <protection hidden="1"/>
    </xf>
    <xf numFmtId="0" fontId="5" fillId="0" borderId="85" xfId="4" applyFont="1" applyBorder="1" applyAlignment="1" applyProtection="1">
      <alignment horizontal="center" vertical="center"/>
      <protection hidden="1"/>
    </xf>
    <xf numFmtId="0" fontId="5" fillId="0" borderId="86" xfId="4" applyFont="1" applyBorder="1" applyAlignment="1" applyProtection="1">
      <alignment horizontal="center" vertical="center"/>
      <protection hidden="1"/>
    </xf>
    <xf numFmtId="0" fontId="13" fillId="0" borderId="5" xfId="4" applyFont="1" applyBorder="1" applyAlignment="1" applyProtection="1">
      <alignment horizontal="center" vertical="center" shrinkToFit="1"/>
      <protection hidden="1"/>
    </xf>
    <xf numFmtId="0" fontId="13" fillId="0" borderId="66" xfId="4" applyFont="1" applyBorder="1" applyAlignment="1" applyProtection="1">
      <alignment horizontal="center" vertical="center" shrinkToFit="1"/>
      <protection hidden="1"/>
    </xf>
    <xf numFmtId="0" fontId="13" fillId="0" borderId="69" xfId="4" applyFont="1" applyBorder="1" applyAlignment="1" applyProtection="1">
      <alignment horizontal="center" vertical="center" shrinkToFit="1"/>
      <protection hidden="1"/>
    </xf>
    <xf numFmtId="0" fontId="13" fillId="0" borderId="27" xfId="4" applyFont="1" applyBorder="1" applyAlignment="1" applyProtection="1">
      <alignment horizontal="center" vertical="center" shrinkToFit="1"/>
      <protection hidden="1"/>
    </xf>
    <xf numFmtId="0" fontId="13" fillId="0" borderId="71" xfId="4" applyFont="1" applyBorder="1" applyAlignment="1" applyProtection="1">
      <alignment horizontal="center" vertical="center" shrinkToFit="1"/>
      <protection hidden="1"/>
    </xf>
    <xf numFmtId="0" fontId="13" fillId="0" borderId="10" xfId="4" applyFont="1" applyBorder="1" applyAlignment="1" applyProtection="1">
      <alignment horizontal="center" vertical="center" shrinkToFit="1"/>
      <protection hidden="1"/>
    </xf>
    <xf numFmtId="0" fontId="13" fillId="0" borderId="59" xfId="4" applyFont="1" applyBorder="1" applyAlignment="1" applyProtection="1">
      <alignment horizontal="center" vertical="center" wrapText="1" shrinkToFit="1"/>
      <protection hidden="1"/>
    </xf>
    <xf numFmtId="0" fontId="13" fillId="0" borderId="60" xfId="4" applyFont="1" applyBorder="1" applyAlignment="1" applyProtection="1">
      <alignment horizontal="center" vertical="center" wrapText="1" shrinkToFit="1"/>
      <protection hidden="1"/>
    </xf>
    <xf numFmtId="0" fontId="13" fillId="0" borderId="64" xfId="4" applyFont="1" applyBorder="1" applyAlignment="1" applyProtection="1">
      <alignment horizontal="center" vertical="center" wrapText="1" shrinkToFit="1"/>
      <protection hidden="1"/>
    </xf>
    <xf numFmtId="0" fontId="13" fillId="0" borderId="65" xfId="4" applyFont="1" applyBorder="1" applyAlignment="1" applyProtection="1">
      <alignment horizontal="center" vertical="center" wrapText="1" shrinkToFit="1"/>
      <protection hidden="1"/>
    </xf>
    <xf numFmtId="0" fontId="13" fillId="0" borderId="12" xfId="4" applyFont="1" applyBorder="1" applyAlignment="1" applyProtection="1">
      <alignment horizontal="center" vertical="center"/>
      <protection hidden="1"/>
    </xf>
    <xf numFmtId="0" fontId="13" fillId="0" borderId="16" xfId="4" applyFont="1" applyBorder="1" applyAlignment="1" applyProtection="1">
      <alignment horizontal="center" vertical="center" shrinkToFit="1"/>
      <protection hidden="1"/>
    </xf>
    <xf numFmtId="0" fontId="13" fillId="0" borderId="51" xfId="4" applyFont="1" applyBorder="1" applyAlignment="1" applyProtection="1">
      <alignment horizontal="center" vertical="center" shrinkToFit="1"/>
      <protection hidden="1"/>
    </xf>
    <xf numFmtId="0" fontId="13" fillId="0" borderId="63" xfId="4" applyFont="1" applyBorder="1" applyAlignment="1" applyProtection="1">
      <alignment horizontal="center" vertical="center"/>
      <protection hidden="1"/>
    </xf>
    <xf numFmtId="0" fontId="13" fillId="0" borderId="84" xfId="4" applyFont="1" applyBorder="1" applyAlignment="1" applyProtection="1">
      <alignment horizontal="center" vertical="center"/>
      <protection hidden="1"/>
    </xf>
    <xf numFmtId="0" fontId="13" fillId="0" borderId="80" xfId="4" applyFont="1" applyBorder="1" applyAlignment="1" applyProtection="1">
      <alignment horizontal="center" vertical="center"/>
      <protection hidden="1"/>
    </xf>
    <xf numFmtId="0" fontId="13" fillId="0" borderId="68" xfId="4" applyFont="1" applyBorder="1" applyAlignment="1" applyProtection="1">
      <alignment horizontal="center" vertical="center"/>
      <protection hidden="1"/>
    </xf>
    <xf numFmtId="0" fontId="16" fillId="0" borderId="0" xfId="1" applyFont="1" applyAlignment="1">
      <alignment horizontal="left" vertical="center"/>
    </xf>
    <xf numFmtId="0" fontId="13" fillId="0" borderId="26" xfId="1" applyFont="1" applyBorder="1" applyAlignment="1">
      <alignment vertical="center" wrapText="1"/>
    </xf>
    <xf numFmtId="0" fontId="17" fillId="0" borderId="26" xfId="1" applyFont="1" applyBorder="1" applyAlignment="1">
      <alignment horizontal="center" vertical="center" wrapText="1"/>
    </xf>
    <xf numFmtId="0" fontId="13" fillId="0" borderId="26" xfId="1" applyFont="1" applyFill="1" applyBorder="1" applyAlignment="1">
      <alignment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9" fillId="0" borderId="26" xfId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 indent="1"/>
    </xf>
    <xf numFmtId="0" fontId="9" fillId="0" borderId="83" xfId="1" applyBorder="1" applyAlignment="1">
      <alignment horizontal="center" vertical="center"/>
    </xf>
    <xf numFmtId="0" fontId="9" fillId="0" borderId="58" xfId="1" applyBorder="1" applyAlignment="1">
      <alignment horizontal="center" vertical="center"/>
    </xf>
    <xf numFmtId="0" fontId="9" fillId="0" borderId="30" xfId="1" applyBorder="1" applyAlignment="1">
      <alignment horizontal="center" vertical="center"/>
    </xf>
    <xf numFmtId="0" fontId="9" fillId="0" borderId="26" xfId="1" applyBorder="1" applyAlignment="1">
      <alignment horizontal="center" vertical="center"/>
    </xf>
    <xf numFmtId="0" fontId="5" fillId="0" borderId="58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 wrapText="1"/>
    </xf>
    <xf numFmtId="0" fontId="26" fillId="0" borderId="26" xfId="1" applyFont="1" applyFill="1" applyBorder="1" applyAlignment="1">
      <alignment vertical="center" wrapText="1"/>
    </xf>
    <xf numFmtId="0" fontId="10" fillId="0" borderId="26" xfId="1" applyFont="1" applyBorder="1" applyAlignment="1">
      <alignment horizontal="center" vertical="center" textRotation="255" wrapText="1"/>
    </xf>
    <xf numFmtId="0" fontId="9" fillId="0" borderId="47" xfId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textRotation="255" wrapText="1"/>
    </xf>
    <xf numFmtId="0" fontId="13" fillId="0" borderId="47" xfId="1" applyFont="1" applyBorder="1" applyAlignment="1">
      <alignment horizontal="center" vertical="center" textRotation="255" wrapText="1"/>
    </xf>
    <xf numFmtId="0" fontId="13" fillId="0" borderId="47" xfId="1" applyFont="1" applyFill="1" applyBorder="1" applyAlignment="1">
      <alignment vertical="center" wrapText="1"/>
    </xf>
    <xf numFmtId="0" fontId="17" fillId="0" borderId="47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textRotation="255" wrapText="1"/>
    </xf>
    <xf numFmtId="0" fontId="5" fillId="0" borderId="75" xfId="1" applyFont="1" applyBorder="1" applyAlignment="1">
      <alignment horizontal="center" vertical="center" textRotation="255" wrapText="1"/>
    </xf>
    <xf numFmtId="0" fontId="13" fillId="0" borderId="2" xfId="1" applyFont="1" applyBorder="1" applyAlignment="1">
      <alignment vertical="center" wrapText="1"/>
    </xf>
    <xf numFmtId="0" fontId="5" fillId="0" borderId="26" xfId="1" applyFont="1" applyBorder="1" applyAlignment="1">
      <alignment horizontal="left" vertical="center" wrapText="1"/>
    </xf>
    <xf numFmtId="0" fontId="10" fillId="0" borderId="27" xfId="1" applyFont="1" applyBorder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left" vertical="center" wrapText="1"/>
    </xf>
    <xf numFmtId="0" fontId="10" fillId="0" borderId="26" xfId="1" applyFont="1" applyBorder="1" applyAlignment="1">
      <alignment horizontal="left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shrinkToFit="1"/>
    </xf>
    <xf numFmtId="0" fontId="5" fillId="0" borderId="26" xfId="1" applyFont="1" applyBorder="1" applyAlignment="1">
      <alignment horizontal="left" vertical="center" shrinkToFit="1"/>
    </xf>
    <xf numFmtId="0" fontId="5" fillId="0" borderId="39" xfId="1" applyFont="1" applyBorder="1" applyAlignment="1">
      <alignment horizontal="left" vertical="center" shrinkToFit="1"/>
    </xf>
    <xf numFmtId="0" fontId="5" fillId="0" borderId="40" xfId="1" applyFont="1" applyBorder="1" applyAlignment="1">
      <alignment horizontal="left" vertical="center" shrinkToFit="1"/>
    </xf>
    <xf numFmtId="0" fontId="13" fillId="0" borderId="12" xfId="1" applyFont="1" applyFill="1" applyBorder="1" applyAlignment="1">
      <alignment vertical="center" wrapText="1"/>
    </xf>
    <xf numFmtId="0" fontId="13" fillId="0" borderId="45" xfId="1" applyFont="1" applyFill="1" applyBorder="1" applyAlignment="1">
      <alignment vertical="center" wrapText="1"/>
    </xf>
    <xf numFmtId="0" fontId="17" fillId="0" borderId="40" xfId="1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 7 2" xfId="3" xr:uid="{00000000-0005-0000-0000-000003000000}"/>
    <cellStyle name="標準 8" xfId="2" xr:uid="{00000000-0005-0000-0000-000004000000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6FFFF"/>
      <color rgb="FF333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219076</xdr:rowOff>
    </xdr:from>
    <xdr:to>
      <xdr:col>11</xdr:col>
      <xdr:colOff>375357</xdr:colOff>
      <xdr:row>15</xdr:row>
      <xdr:rowOff>9526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686E4AD-A4E2-4BBD-812E-232AD678CD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3243"/>
        <a:stretch/>
      </xdr:blipFill>
      <xdr:spPr>
        <a:xfrm>
          <a:off x="0" y="523876"/>
          <a:ext cx="9033582" cy="3124200"/>
        </a:xfrm>
        <a:prstGeom prst="rect">
          <a:avLst/>
        </a:prstGeom>
      </xdr:spPr>
    </xdr:pic>
    <xdr:clientData/>
  </xdr:twoCellAnchor>
  <xdr:twoCellAnchor>
    <xdr:from>
      <xdr:col>1</xdr:col>
      <xdr:colOff>1304925</xdr:colOff>
      <xdr:row>16</xdr:row>
      <xdr:rowOff>133350</xdr:rowOff>
    </xdr:from>
    <xdr:to>
      <xdr:col>8</xdr:col>
      <xdr:colOff>600075</xdr:colOff>
      <xdr:row>21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EA9EE473-FB1C-44CC-B35E-3167FBF28A21}"/>
            </a:ext>
          </a:extLst>
        </xdr:cNvPr>
        <xdr:cNvSpPr/>
      </xdr:nvSpPr>
      <xdr:spPr>
        <a:xfrm>
          <a:off x="1990725" y="4010025"/>
          <a:ext cx="5210175" cy="104775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1733551</xdr:colOff>
      <xdr:row>8</xdr:row>
      <xdr:rowOff>47625</xdr:rowOff>
    </xdr:from>
    <xdr:to>
      <xdr:col>2</xdr:col>
      <xdr:colOff>114300</xdr:colOff>
      <xdr:row>9</xdr:row>
      <xdr:rowOff>85726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6969C3C-AB20-4F1D-8C33-61DB3EE2237B}"/>
            </a:ext>
          </a:extLst>
        </xdr:cNvPr>
        <xdr:cNvSpPr/>
      </xdr:nvSpPr>
      <xdr:spPr>
        <a:xfrm>
          <a:off x="2419351" y="2019300"/>
          <a:ext cx="180974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</xdr:col>
      <xdr:colOff>1181100</xdr:colOff>
      <xdr:row>8</xdr:row>
      <xdr:rowOff>76201</xdr:rowOff>
    </xdr:from>
    <xdr:to>
      <xdr:col>1</xdr:col>
      <xdr:colOff>1362075</xdr:colOff>
      <xdr:row>9</xdr:row>
      <xdr:rowOff>57150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34D3D02-9025-4006-AA4C-184892BEBAE7}"/>
            </a:ext>
          </a:extLst>
        </xdr:cNvPr>
        <xdr:cNvSpPr/>
      </xdr:nvSpPr>
      <xdr:spPr>
        <a:xfrm>
          <a:off x="1866900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285750</xdr:colOff>
      <xdr:row>8</xdr:row>
      <xdr:rowOff>76201</xdr:rowOff>
    </xdr:from>
    <xdr:to>
      <xdr:col>1</xdr:col>
      <xdr:colOff>466725</xdr:colOff>
      <xdr:row>9</xdr:row>
      <xdr:rowOff>57150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B03AE90-C103-4E3C-A282-BBD5E453E8BC}"/>
            </a:ext>
          </a:extLst>
        </xdr:cNvPr>
        <xdr:cNvSpPr/>
      </xdr:nvSpPr>
      <xdr:spPr>
        <a:xfrm>
          <a:off x="971550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1381125</xdr:colOff>
      <xdr:row>3</xdr:row>
      <xdr:rowOff>1</xdr:rowOff>
    </xdr:from>
    <xdr:to>
      <xdr:col>1</xdr:col>
      <xdr:colOff>1562100</xdr:colOff>
      <xdr:row>3</xdr:row>
      <xdr:rowOff>219075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34A0F38-DFE8-4984-998E-0DD02475979E}"/>
            </a:ext>
          </a:extLst>
        </xdr:cNvPr>
        <xdr:cNvSpPr/>
      </xdr:nvSpPr>
      <xdr:spPr>
        <a:xfrm>
          <a:off x="2066925" y="952501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1485900</xdr:colOff>
      <xdr:row>8</xdr:row>
      <xdr:rowOff>76201</xdr:rowOff>
    </xdr:from>
    <xdr:to>
      <xdr:col>1</xdr:col>
      <xdr:colOff>1666875</xdr:colOff>
      <xdr:row>9</xdr:row>
      <xdr:rowOff>57150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86BC1C9-FA54-49DB-BA6C-A6A712C885FD}"/>
            </a:ext>
          </a:extLst>
        </xdr:cNvPr>
        <xdr:cNvSpPr/>
      </xdr:nvSpPr>
      <xdr:spPr>
        <a:xfrm>
          <a:off x="2171700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2</xdr:col>
      <xdr:colOff>219075</xdr:colOff>
      <xdr:row>8</xdr:row>
      <xdr:rowOff>76201</xdr:rowOff>
    </xdr:from>
    <xdr:to>
      <xdr:col>2</xdr:col>
      <xdr:colOff>390525</xdr:colOff>
      <xdr:row>9</xdr:row>
      <xdr:rowOff>57150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FB727CE-D55B-4A4A-BF75-DC3E5FCA70C1}"/>
            </a:ext>
          </a:extLst>
        </xdr:cNvPr>
        <xdr:cNvSpPr/>
      </xdr:nvSpPr>
      <xdr:spPr>
        <a:xfrm>
          <a:off x="2705100" y="2047876"/>
          <a:ext cx="171450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533400</xdr:colOff>
      <xdr:row>8</xdr:row>
      <xdr:rowOff>76201</xdr:rowOff>
    </xdr:from>
    <xdr:to>
      <xdr:col>3</xdr:col>
      <xdr:colOff>28575</xdr:colOff>
      <xdr:row>9</xdr:row>
      <xdr:rowOff>57150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512B27D-360A-4C75-A9B4-7393D7298796}"/>
            </a:ext>
          </a:extLst>
        </xdr:cNvPr>
        <xdr:cNvSpPr/>
      </xdr:nvSpPr>
      <xdr:spPr>
        <a:xfrm>
          <a:off x="3019425" y="204787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4</xdr:col>
      <xdr:colOff>66675</xdr:colOff>
      <xdr:row>8</xdr:row>
      <xdr:rowOff>76201</xdr:rowOff>
    </xdr:from>
    <xdr:to>
      <xdr:col>4</xdr:col>
      <xdr:colOff>247650</xdr:colOff>
      <xdr:row>9</xdr:row>
      <xdr:rowOff>57150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1F9A547-23CC-4298-89AA-DB3F66ACDBB8}"/>
            </a:ext>
          </a:extLst>
        </xdr:cNvPr>
        <xdr:cNvSpPr/>
      </xdr:nvSpPr>
      <xdr:spPr>
        <a:xfrm>
          <a:off x="3924300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5</xdr:col>
      <xdr:colOff>200025</xdr:colOff>
      <xdr:row>8</xdr:row>
      <xdr:rowOff>76201</xdr:rowOff>
    </xdr:from>
    <xdr:to>
      <xdr:col>5</xdr:col>
      <xdr:colOff>381000</xdr:colOff>
      <xdr:row>9</xdr:row>
      <xdr:rowOff>57150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BC41730-DA60-405B-A9AB-DF2F45535D56}"/>
            </a:ext>
          </a:extLst>
        </xdr:cNvPr>
        <xdr:cNvSpPr/>
      </xdr:nvSpPr>
      <xdr:spPr>
        <a:xfrm>
          <a:off x="4743450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7</xdr:col>
      <xdr:colOff>200025</xdr:colOff>
      <xdr:row>8</xdr:row>
      <xdr:rowOff>66676</xdr:rowOff>
    </xdr:from>
    <xdr:to>
      <xdr:col>7</xdr:col>
      <xdr:colOff>381000</xdr:colOff>
      <xdr:row>9</xdr:row>
      <xdr:rowOff>47625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9B8863C-1B41-4042-8B5C-A96B3C5DA88E}"/>
            </a:ext>
          </a:extLst>
        </xdr:cNvPr>
        <xdr:cNvSpPr/>
      </xdr:nvSpPr>
      <xdr:spPr>
        <a:xfrm>
          <a:off x="6115050" y="2209801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7</xdr:col>
      <xdr:colOff>676275</xdr:colOff>
      <xdr:row>8</xdr:row>
      <xdr:rowOff>76201</xdr:rowOff>
    </xdr:from>
    <xdr:to>
      <xdr:col>8</xdr:col>
      <xdr:colOff>171450</xdr:colOff>
      <xdr:row>9</xdr:row>
      <xdr:rowOff>57150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49F4285-2380-4D04-B2BB-86B67F5DE0D7}"/>
            </a:ext>
          </a:extLst>
        </xdr:cNvPr>
        <xdr:cNvSpPr/>
      </xdr:nvSpPr>
      <xdr:spPr>
        <a:xfrm>
          <a:off x="6591300" y="204787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10</xdr:col>
      <xdr:colOff>438150</xdr:colOff>
      <xdr:row>8</xdr:row>
      <xdr:rowOff>76201</xdr:rowOff>
    </xdr:from>
    <xdr:to>
      <xdr:col>10</xdr:col>
      <xdr:colOff>619125</xdr:colOff>
      <xdr:row>9</xdr:row>
      <xdr:rowOff>57150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C01D6E5-A0F2-4A4B-B19B-C65BE47825EF}"/>
            </a:ext>
          </a:extLst>
        </xdr:cNvPr>
        <xdr:cNvSpPr/>
      </xdr:nvSpPr>
      <xdr:spPr>
        <a:xfrm>
          <a:off x="8410575" y="204787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10</xdr:col>
      <xdr:colOff>57150</xdr:colOff>
      <xdr:row>8</xdr:row>
      <xdr:rowOff>85726</xdr:rowOff>
    </xdr:from>
    <xdr:to>
      <xdr:col>10</xdr:col>
      <xdr:colOff>238125</xdr:colOff>
      <xdr:row>9</xdr:row>
      <xdr:rowOff>66675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4F5D1501-C6E6-42E1-B713-4AE4F4C04CD8}"/>
            </a:ext>
          </a:extLst>
        </xdr:cNvPr>
        <xdr:cNvSpPr/>
      </xdr:nvSpPr>
      <xdr:spPr>
        <a:xfrm>
          <a:off x="8029575" y="2057401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11</xdr:col>
      <xdr:colOff>57150</xdr:colOff>
      <xdr:row>8</xdr:row>
      <xdr:rowOff>76201</xdr:rowOff>
    </xdr:from>
    <xdr:to>
      <xdr:col>11</xdr:col>
      <xdr:colOff>238125</xdr:colOff>
      <xdr:row>9</xdr:row>
      <xdr:rowOff>57150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9BBA108-52D8-4BB7-8FE9-1BE9210CEB14}"/>
            </a:ext>
          </a:extLst>
        </xdr:cNvPr>
        <xdr:cNvSpPr/>
      </xdr:nvSpPr>
      <xdr:spPr>
        <a:xfrm>
          <a:off x="8715375" y="2219326"/>
          <a:ext cx="180975" cy="2190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1638300</xdr:colOff>
      <xdr:row>2</xdr:row>
      <xdr:rowOff>66675</xdr:rowOff>
    </xdr:from>
    <xdr:to>
      <xdr:col>6</xdr:col>
      <xdr:colOff>342900</xdr:colOff>
      <xdr:row>3</xdr:row>
      <xdr:rowOff>323850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4CD75F4E-B749-49E8-90FD-4F559BCE835F}"/>
            </a:ext>
          </a:extLst>
        </xdr:cNvPr>
        <xdr:cNvSpPr>
          <a:spLocks noChangeArrowheads="1"/>
        </xdr:cNvSpPr>
      </xdr:nvSpPr>
      <xdr:spPr bwMode="auto">
        <a:xfrm>
          <a:off x="2590800" y="542925"/>
          <a:ext cx="1019175" cy="485775"/>
        </a:xfrm>
        <a:prstGeom prst="wedgeRectCallout">
          <a:avLst>
            <a:gd name="adj1" fmla="val 33573"/>
            <a:gd name="adj2" fmla="val 67311"/>
          </a:avLst>
        </a:prstGeom>
        <a:solidFill>
          <a:srgbClr val="66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身体障害</a:t>
          </a:r>
        </a:p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１部は３９才以下　</a:t>
          </a:r>
        </a:p>
        <a:p>
          <a:pPr lvl="0"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 ２部は４０才以上　</a:t>
          </a:r>
        </a:p>
      </xdr:txBody>
    </xdr:sp>
    <xdr:clientData/>
  </xdr:twoCellAnchor>
  <xdr:twoCellAnchor>
    <xdr:from>
      <xdr:col>4</xdr:col>
      <xdr:colOff>871904</xdr:colOff>
      <xdr:row>54</xdr:row>
      <xdr:rowOff>14652</xdr:rowOff>
    </xdr:from>
    <xdr:to>
      <xdr:col>4</xdr:col>
      <xdr:colOff>1956289</xdr:colOff>
      <xdr:row>56</xdr:row>
      <xdr:rowOff>171449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D2E0CF8-8704-47AE-A9FF-6623950E8802}"/>
            </a:ext>
          </a:extLst>
        </xdr:cNvPr>
        <xdr:cNvSpPr/>
      </xdr:nvSpPr>
      <xdr:spPr>
        <a:xfrm>
          <a:off x="1824404" y="10806477"/>
          <a:ext cx="1084385" cy="537797"/>
        </a:xfrm>
        <a:prstGeom prst="wedgeRectCallout">
          <a:avLst>
            <a:gd name="adj1" fmla="val 85206"/>
            <a:gd name="adj2" fmla="val -36264"/>
          </a:avLst>
        </a:prstGeom>
        <a:solidFill>
          <a:srgbClr val="66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少年は１９才以下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青年は２０～３５才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rtl="0"/>
          <a:r>
            <a:rPr lang="ja-JP" altLang="ja-JP" sz="800" b="0" i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壮年は３６才以上</a:t>
          </a:r>
          <a:endParaRPr lang="ja-JP" altLang="ja-JP" sz="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ho\OneDrive\&#12489;&#12461;&#12517;&#12513;&#12531;&#12488;\&#38556;&#12473;&#12509;\&#27700;&#27891;\&#27700;&#27891;&#31478;&#25216;&#20250;2Ver1.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ho\OneDrive\&#12489;&#12461;&#12517;&#12513;&#12531;&#12488;\&#38556;&#12473;&#12509;\&#27700;&#27891;\&#30003;&#36796;&#29992;&#3202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ho\OneDrive\&#12489;&#12461;&#12517;&#12513;&#12531;&#12488;\&#38556;&#12473;&#12509;\&#21508;&#22823;&#20250;&#21442;&#21152;&#30003;&#36796;&#26360;12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合名簿"/>
      <sheetName val="選手名簿"/>
      <sheetName val="表紙"/>
      <sheetName val="会場図"/>
      <sheetName val="開閉会式"/>
      <sheetName val="大会役員"/>
      <sheetName val="大会役員 (2)"/>
      <sheetName val="競技役員"/>
      <sheetName val="競技上の注意"/>
      <sheetName val="競技日程"/>
      <sheetName val="種目一覧表"/>
      <sheetName val="原簿 (2)"/>
      <sheetName val="原簿"/>
      <sheetName val="1"/>
      <sheetName val="4"/>
      <sheetName val="7"/>
      <sheetName val="10"/>
      <sheetName val="13"/>
      <sheetName val="16"/>
      <sheetName val="19"/>
      <sheetName val="22"/>
      <sheetName val="25"/>
      <sheetName val="参加者一覧"/>
      <sheetName val="参加者一覧 (2)"/>
      <sheetName val="ページ"/>
      <sheetName val="記録"/>
      <sheetName val="選手一覧"/>
      <sheetName val="選手一覧総合"/>
      <sheetName val="申込用紙データ"/>
      <sheetName val="種目一覧"/>
      <sheetName val="プログラム用"/>
      <sheetName val="競技種目ごと"/>
      <sheetName val="総合選手一覧２"/>
      <sheetName val="競技開始時刻入り"/>
      <sheetName val="2種目参加者の競技間隔"/>
      <sheetName val="修正履歴"/>
      <sheetName val="申込用紙（市町村・施設）"/>
      <sheetName val="マクロ一覧"/>
      <sheetName val="届出名簿 (test)"/>
      <sheetName val="名簿統合 (原簿)"/>
      <sheetName val="データ"/>
      <sheetName val="名簿統合 (予備)"/>
      <sheetName val="25m自由形"/>
      <sheetName val="50m自由形"/>
      <sheetName val="25m背泳ぎ"/>
      <sheetName val="50m背泳ぎ"/>
      <sheetName val="25m平泳ぎ"/>
      <sheetName val="50m平泳ぎ"/>
      <sheetName val="25mバタフライ"/>
      <sheetName val="50mバタフライ"/>
      <sheetName val="リレー"/>
      <sheetName val="メドレーリレー"/>
      <sheetName val="出場選手内訳"/>
      <sheetName val="ページ作成"/>
    </sheetNames>
    <sheetDataSet>
      <sheetData sheetId="0">
        <row r="5">
          <cell r="AK5" t="str">
            <v>朝日町</v>
          </cell>
          <cell r="AL5">
            <v>1</v>
          </cell>
          <cell r="AM5" t="str">
            <v>25m自由形</v>
          </cell>
          <cell r="AN5">
            <v>1</v>
          </cell>
        </row>
        <row r="6">
          <cell r="AK6" t="str">
            <v>入善町</v>
          </cell>
          <cell r="AL6">
            <v>2</v>
          </cell>
          <cell r="AM6" t="str">
            <v>50m自由形</v>
          </cell>
          <cell r="AN6">
            <v>2</v>
          </cell>
        </row>
        <row r="7">
          <cell r="AK7" t="str">
            <v>黒部市</v>
          </cell>
          <cell r="AL7">
            <v>3</v>
          </cell>
          <cell r="AM7" t="str">
            <v>25m背泳ぎ</v>
          </cell>
          <cell r="AN7">
            <v>3</v>
          </cell>
        </row>
        <row r="8">
          <cell r="AK8" t="str">
            <v>魚津市</v>
          </cell>
          <cell r="AL8">
            <v>4</v>
          </cell>
          <cell r="AM8" t="str">
            <v>50m背泳ぎ</v>
          </cell>
          <cell r="AN8">
            <v>4</v>
          </cell>
        </row>
        <row r="9">
          <cell r="AK9" t="str">
            <v>滑川市</v>
          </cell>
          <cell r="AL9">
            <v>5</v>
          </cell>
          <cell r="AM9" t="str">
            <v>25m平泳ぎ</v>
          </cell>
          <cell r="AN9">
            <v>5</v>
          </cell>
        </row>
        <row r="10">
          <cell r="AK10" t="str">
            <v>立山町</v>
          </cell>
          <cell r="AL10">
            <v>6</v>
          </cell>
          <cell r="AM10" t="str">
            <v>50m平泳ぎ</v>
          </cell>
          <cell r="AN10">
            <v>6</v>
          </cell>
        </row>
        <row r="11">
          <cell r="AK11" t="str">
            <v>上市町</v>
          </cell>
          <cell r="AL11">
            <v>7</v>
          </cell>
          <cell r="AM11" t="str">
            <v>25mバタフライ</v>
          </cell>
          <cell r="AN11">
            <v>7</v>
          </cell>
        </row>
        <row r="12">
          <cell r="AK12" t="str">
            <v>舟橋村</v>
          </cell>
          <cell r="AL12">
            <v>8</v>
          </cell>
          <cell r="AM12" t="str">
            <v>50mバタフライ</v>
          </cell>
          <cell r="AN12">
            <v>8</v>
          </cell>
        </row>
        <row r="13">
          <cell r="AK13" t="str">
            <v>富山市</v>
          </cell>
          <cell r="AL13">
            <v>9</v>
          </cell>
          <cell r="AM13" t="str">
            <v>4×50mリレーA</v>
          </cell>
          <cell r="AN13" t="str">
            <v>9A</v>
          </cell>
        </row>
        <row r="14">
          <cell r="AK14" t="str">
            <v>射水市</v>
          </cell>
          <cell r="AL14">
            <v>10</v>
          </cell>
          <cell r="AM14" t="str">
            <v>4×50mリレーB</v>
          </cell>
          <cell r="AN14" t="str">
            <v>9B</v>
          </cell>
        </row>
        <row r="15">
          <cell r="AK15" t="str">
            <v>高岡市</v>
          </cell>
          <cell r="AL15">
            <v>11</v>
          </cell>
          <cell r="AM15" t="str">
            <v>4×50m
メドレーリレーA</v>
          </cell>
          <cell r="AN15" t="str">
            <v>10A</v>
          </cell>
        </row>
        <row r="16">
          <cell r="AK16" t="str">
            <v>氷見市</v>
          </cell>
          <cell r="AL16">
            <v>12</v>
          </cell>
          <cell r="AM16" t="str">
            <v>4×50m
メドレーリレーB</v>
          </cell>
          <cell r="AN16" t="str">
            <v>10B</v>
          </cell>
        </row>
        <row r="17">
          <cell r="AK17" t="str">
            <v>小矢部市</v>
          </cell>
          <cell r="AL17">
            <v>13</v>
          </cell>
        </row>
        <row r="18">
          <cell r="AK18" t="str">
            <v>砺波市</v>
          </cell>
          <cell r="AL18">
            <v>14</v>
          </cell>
        </row>
        <row r="19">
          <cell r="AK19" t="str">
            <v>南砺市</v>
          </cell>
          <cell r="AL19">
            <v>15</v>
          </cell>
        </row>
        <row r="21">
          <cell r="AK21" t="str">
            <v>富山視覚総合支援学校</v>
          </cell>
          <cell r="AL21">
            <v>21</v>
          </cell>
        </row>
        <row r="22">
          <cell r="AK22" t="str">
            <v>富山聴覚総合支援学校</v>
          </cell>
          <cell r="AL22">
            <v>22</v>
          </cell>
        </row>
        <row r="23">
          <cell r="AK23" t="str">
            <v>高岡聴覚総合支援学校</v>
          </cell>
          <cell r="AL23">
            <v>23</v>
          </cell>
        </row>
        <row r="24">
          <cell r="AK24" t="str">
            <v>にいかわ総合支援学校</v>
          </cell>
          <cell r="AL24">
            <v>24</v>
          </cell>
        </row>
        <row r="25">
          <cell r="AK25" t="str">
            <v>しらとり支援学校</v>
          </cell>
          <cell r="AL25">
            <v>25</v>
          </cell>
        </row>
        <row r="26">
          <cell r="AK26" t="str">
            <v>高岡支援学校</v>
          </cell>
          <cell r="AL26">
            <v>26</v>
          </cell>
        </row>
        <row r="27">
          <cell r="AK27" t="str">
            <v>となみ総合支援学校</v>
          </cell>
          <cell r="AL27">
            <v>27</v>
          </cell>
        </row>
        <row r="28">
          <cell r="AK28" t="str">
            <v>となみ東支援学校</v>
          </cell>
          <cell r="AL28">
            <v>28</v>
          </cell>
        </row>
        <row r="29">
          <cell r="AK29" t="str">
            <v>富山総合支援学校</v>
          </cell>
          <cell r="AL29">
            <v>29</v>
          </cell>
        </row>
        <row r="30">
          <cell r="AK30" t="str">
            <v>高志支援学校</v>
          </cell>
          <cell r="AL30">
            <v>30</v>
          </cell>
        </row>
        <row r="31">
          <cell r="AK31" t="str">
            <v>高志こまどり分教室</v>
          </cell>
          <cell r="AL31">
            <v>31</v>
          </cell>
        </row>
        <row r="32">
          <cell r="AK32" t="str">
            <v>ふるさと支援学校</v>
          </cell>
          <cell r="AL32">
            <v>32</v>
          </cell>
        </row>
        <row r="33">
          <cell r="AK33" t="str">
            <v>富山高等支援学校</v>
          </cell>
          <cell r="AL33">
            <v>33</v>
          </cell>
        </row>
        <row r="34">
          <cell r="AK34" t="str">
            <v>高岡高等支援学校</v>
          </cell>
          <cell r="AL34">
            <v>34</v>
          </cell>
        </row>
        <row r="35">
          <cell r="AK35" t="str">
            <v>富大附属特別支援学校</v>
          </cell>
          <cell r="AL35">
            <v>35</v>
          </cell>
        </row>
        <row r="36">
          <cell r="AK36" t="str">
            <v>こまどり支援学校</v>
          </cell>
          <cell r="AL36">
            <v>36</v>
          </cell>
        </row>
        <row r="38">
          <cell r="AK38" t="str">
            <v>工房あおの丘</v>
          </cell>
          <cell r="AL38">
            <v>41</v>
          </cell>
        </row>
        <row r="39">
          <cell r="AK39" t="str">
            <v>華のれん</v>
          </cell>
          <cell r="AL39">
            <v>42</v>
          </cell>
        </row>
        <row r="40">
          <cell r="AK40" t="str">
            <v>にいかわ苑</v>
          </cell>
          <cell r="AL40">
            <v>43</v>
          </cell>
        </row>
        <row r="41">
          <cell r="AK41" t="str">
            <v>黒部学園</v>
          </cell>
          <cell r="AL41">
            <v>44</v>
          </cell>
        </row>
        <row r="42">
          <cell r="AK42" t="str">
            <v>くろべ工房</v>
          </cell>
          <cell r="AL42">
            <v>45</v>
          </cell>
        </row>
        <row r="43">
          <cell r="AK43" t="str">
            <v>あいもと里山</v>
          </cell>
          <cell r="AL43">
            <v>46</v>
          </cell>
        </row>
        <row r="44">
          <cell r="AK44" t="str">
            <v>つつじ苑</v>
          </cell>
          <cell r="AL44">
            <v>47</v>
          </cell>
        </row>
        <row r="45">
          <cell r="AK45" t="str">
            <v>わくわくファームきらり</v>
          </cell>
          <cell r="AL45">
            <v>48</v>
          </cell>
        </row>
        <row r="46">
          <cell r="AK46" t="str">
            <v>雷鳥苑</v>
          </cell>
          <cell r="AL46">
            <v>49</v>
          </cell>
        </row>
        <row r="47">
          <cell r="AK47" t="str">
            <v>新川会</v>
          </cell>
          <cell r="AL47">
            <v>50</v>
          </cell>
        </row>
        <row r="48">
          <cell r="AK48" t="str">
            <v>高志ライフケアホーム</v>
          </cell>
          <cell r="AL48">
            <v>51</v>
          </cell>
        </row>
        <row r="49">
          <cell r="AK49" t="str">
            <v>高志ワークホーム</v>
          </cell>
          <cell r="AL49">
            <v>52</v>
          </cell>
        </row>
        <row r="50">
          <cell r="AK50" t="str">
            <v>ＳＯＮ富山</v>
          </cell>
          <cell r="AL50">
            <v>53</v>
          </cell>
        </row>
        <row r="51">
          <cell r="AK51" t="str">
            <v>けやき苑</v>
          </cell>
          <cell r="AL51">
            <v>54</v>
          </cell>
        </row>
        <row r="52">
          <cell r="AK52" t="str">
            <v>ひまわりの郷</v>
          </cell>
          <cell r="AL52">
            <v>55</v>
          </cell>
        </row>
        <row r="53">
          <cell r="AK53" t="str">
            <v>野積園</v>
          </cell>
          <cell r="AL53">
            <v>56</v>
          </cell>
        </row>
        <row r="54">
          <cell r="AK54" t="str">
            <v>セーナー苑</v>
          </cell>
          <cell r="AL54">
            <v>57</v>
          </cell>
        </row>
        <row r="56">
          <cell r="AK56" t="str">
            <v>新生苑</v>
          </cell>
          <cell r="AL56">
            <v>61</v>
          </cell>
        </row>
        <row r="57">
          <cell r="AK57" t="str">
            <v>自立サポートJam</v>
          </cell>
          <cell r="AL57">
            <v>62</v>
          </cell>
        </row>
        <row r="58">
          <cell r="AK58" t="str">
            <v>志貴野ホーム</v>
          </cell>
          <cell r="AL58">
            <v>63</v>
          </cell>
        </row>
        <row r="59">
          <cell r="AK59" t="str">
            <v>渓明園</v>
          </cell>
          <cell r="AL59">
            <v>64</v>
          </cell>
        </row>
        <row r="60">
          <cell r="AK60" t="str">
            <v>砺波学園</v>
          </cell>
          <cell r="AL60">
            <v>65</v>
          </cell>
        </row>
        <row r="61">
          <cell r="AK61" t="str">
            <v>マーシ園</v>
          </cell>
          <cell r="AL61">
            <v>66</v>
          </cell>
        </row>
        <row r="62">
          <cell r="AK62" t="str">
            <v>花椿</v>
          </cell>
          <cell r="AL62">
            <v>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1</v>
          </cell>
          <cell r="C3" t="str">
            <v>25m自由形</v>
          </cell>
          <cell r="D3">
            <v>1</v>
          </cell>
          <cell r="E3" t="str">
            <v>女子</v>
          </cell>
          <cell r="F3" t="str">
            <v>6-２部</v>
          </cell>
          <cell r="G3" t="str">
            <v>7-２部</v>
          </cell>
          <cell r="H3" t="str">
            <v>18-１部</v>
          </cell>
          <cell r="I3" t="str">
            <v>26-少年</v>
          </cell>
          <cell r="L3">
            <v>4</v>
          </cell>
          <cell r="M3">
            <v>0.40277777777777773</v>
          </cell>
          <cell r="N3">
            <v>0.40972222222222227</v>
          </cell>
          <cell r="Q3">
            <v>4</v>
          </cell>
          <cell r="R3" t="str">
            <v>1-6-２部女子</v>
          </cell>
          <cell r="S3" t="str">
            <v>1-7-２部女子</v>
          </cell>
          <cell r="T3" t="str">
            <v>1-18-１部女子</v>
          </cell>
          <cell r="U3" t="str">
            <v>1-26-少年女子</v>
          </cell>
          <cell r="V3" t="str">
            <v/>
          </cell>
        </row>
        <row r="4">
          <cell r="B4">
            <v>2</v>
          </cell>
          <cell r="C4" t="str">
            <v>25m自由形</v>
          </cell>
          <cell r="D4">
            <v>1</v>
          </cell>
          <cell r="E4" t="str">
            <v>男子</v>
          </cell>
          <cell r="F4" t="str">
            <v>2-２部</v>
          </cell>
          <cell r="G4" t="str">
            <v>6-２部</v>
          </cell>
          <cell r="H4" t="str">
            <v>25-１部</v>
          </cell>
          <cell r="L4">
            <v>3</v>
          </cell>
          <cell r="M4">
            <v>0.40486111111111112</v>
          </cell>
          <cell r="N4">
            <v>0.41180555555555554</v>
          </cell>
          <cell r="Q4">
            <v>3</v>
          </cell>
          <cell r="R4" t="str">
            <v>1-2-２部男子</v>
          </cell>
          <cell r="S4" t="str">
            <v>1-6-２部男子</v>
          </cell>
          <cell r="T4" t="str">
            <v>1-25-１部男子</v>
          </cell>
          <cell r="U4" t="str">
            <v/>
          </cell>
          <cell r="V4" t="str">
            <v/>
          </cell>
        </row>
        <row r="5">
          <cell r="B5">
            <v>3</v>
          </cell>
          <cell r="C5" t="str">
            <v>25m自由形</v>
          </cell>
          <cell r="D5">
            <v>1</v>
          </cell>
          <cell r="E5" t="str">
            <v>男子</v>
          </cell>
          <cell r="F5" t="str">
            <v>26-少年</v>
          </cell>
          <cell r="L5">
            <v>4</v>
          </cell>
          <cell r="M5">
            <v>0.4069444444444445</v>
          </cell>
          <cell r="N5">
            <v>0.41388888888888892</v>
          </cell>
          <cell r="Q5">
            <v>1</v>
          </cell>
          <cell r="R5" t="str">
            <v>1-26-少年男子</v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</row>
        <row r="6">
          <cell r="B6" t="str">
            <v>表彰①</v>
          </cell>
          <cell r="Q6">
            <v>0</v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B7">
            <v>4</v>
          </cell>
          <cell r="C7" t="str">
            <v>25m自由形</v>
          </cell>
          <cell r="D7">
            <v>1</v>
          </cell>
          <cell r="E7" t="str">
            <v>男子</v>
          </cell>
          <cell r="F7" t="str">
            <v>26-少年</v>
          </cell>
          <cell r="L7">
            <v>4</v>
          </cell>
          <cell r="M7">
            <v>0.41250000000000003</v>
          </cell>
          <cell r="N7">
            <v>0.41944444444444445</v>
          </cell>
          <cell r="Q7">
            <v>1</v>
          </cell>
          <cell r="R7" t="str">
            <v>1-26-少年男子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B8">
            <v>5</v>
          </cell>
          <cell r="C8" t="str">
            <v>25m自由形</v>
          </cell>
          <cell r="D8">
            <v>1</v>
          </cell>
          <cell r="E8" t="str">
            <v>男子</v>
          </cell>
          <cell r="F8" t="str">
            <v>26-少年</v>
          </cell>
          <cell r="G8" t="str">
            <v>26-壮年</v>
          </cell>
          <cell r="L8">
            <v>4</v>
          </cell>
          <cell r="M8">
            <v>0.4145833333333333</v>
          </cell>
          <cell r="N8">
            <v>0.42152777777777778</v>
          </cell>
          <cell r="Q8">
            <v>2</v>
          </cell>
          <cell r="R8" t="str">
            <v>1-26-少年男子</v>
          </cell>
          <cell r="S8" t="str">
            <v>1-26-壮年男子</v>
          </cell>
          <cell r="T8" t="str">
            <v/>
          </cell>
          <cell r="U8" t="str">
            <v/>
          </cell>
          <cell r="V8" t="str">
            <v/>
          </cell>
        </row>
        <row r="9">
          <cell r="B9">
            <v>6</v>
          </cell>
          <cell r="C9" t="str">
            <v>25m自由形</v>
          </cell>
          <cell r="D9">
            <v>1</v>
          </cell>
          <cell r="E9" t="str">
            <v>男子</v>
          </cell>
          <cell r="F9" t="str">
            <v>26-青年</v>
          </cell>
          <cell r="L9">
            <v>5</v>
          </cell>
          <cell r="M9">
            <v>0.41666666666666669</v>
          </cell>
          <cell r="N9">
            <v>0.4236111111111111</v>
          </cell>
          <cell r="Q9">
            <v>1</v>
          </cell>
          <cell r="R9" t="str">
            <v>1-26-青年男子</v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</row>
        <row r="10">
          <cell r="B10" t="str">
            <v>表彰②</v>
          </cell>
          <cell r="Q10">
            <v>0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</row>
        <row r="11">
          <cell r="B11">
            <v>7</v>
          </cell>
          <cell r="C11" t="str">
            <v>25m自由形</v>
          </cell>
          <cell r="D11">
            <v>1</v>
          </cell>
          <cell r="E11" t="str">
            <v>男子</v>
          </cell>
          <cell r="F11" t="str">
            <v>26-青年</v>
          </cell>
          <cell r="L11">
            <v>5</v>
          </cell>
          <cell r="M11">
            <v>0.42222222222222222</v>
          </cell>
          <cell r="N11">
            <v>0.4291666666666667</v>
          </cell>
          <cell r="Q11">
            <v>1</v>
          </cell>
          <cell r="R11" t="str">
            <v>1-26-青年男子</v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B12">
            <v>8</v>
          </cell>
          <cell r="C12" t="str">
            <v>25m背泳ぎ</v>
          </cell>
          <cell r="D12">
            <v>3</v>
          </cell>
          <cell r="E12" t="str">
            <v>男子</v>
          </cell>
          <cell r="F12" t="str">
            <v>1-２部</v>
          </cell>
          <cell r="G12" t="str">
            <v>2-２部</v>
          </cell>
          <cell r="H12" t="str">
            <v>3-２部</v>
          </cell>
          <cell r="L12">
            <v>3</v>
          </cell>
          <cell r="M12">
            <v>0.42430555555555555</v>
          </cell>
          <cell r="N12">
            <v>0.43124999999999997</v>
          </cell>
          <cell r="Q12">
            <v>3</v>
          </cell>
          <cell r="R12" t="str">
            <v>3-1-２部男子</v>
          </cell>
          <cell r="S12" t="str">
            <v>3-2-２部男子</v>
          </cell>
          <cell r="T12" t="str">
            <v>3-3-２部男子</v>
          </cell>
          <cell r="U12" t="str">
            <v/>
          </cell>
          <cell r="V12" t="str">
            <v/>
          </cell>
        </row>
        <row r="13">
          <cell r="B13">
            <v>9</v>
          </cell>
          <cell r="C13" t="str">
            <v>25m背泳ぎ</v>
          </cell>
          <cell r="D13">
            <v>3</v>
          </cell>
          <cell r="E13" t="str">
            <v>男子</v>
          </cell>
          <cell r="F13" t="str">
            <v>26-青年</v>
          </cell>
          <cell r="L13">
            <v>4</v>
          </cell>
          <cell r="M13">
            <v>0.42638888888888887</v>
          </cell>
          <cell r="N13">
            <v>0.43333333333333335</v>
          </cell>
          <cell r="Q13">
            <v>1</v>
          </cell>
          <cell r="R13" t="str">
            <v>3-26-青年男子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表彰③</v>
          </cell>
          <cell r="Q14">
            <v>0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10</v>
          </cell>
          <cell r="C15" t="str">
            <v>25m背泳ぎ</v>
          </cell>
          <cell r="D15">
            <v>3</v>
          </cell>
          <cell r="E15" t="str">
            <v>男子</v>
          </cell>
          <cell r="F15" t="str">
            <v>26-少年</v>
          </cell>
          <cell r="L15">
            <v>4</v>
          </cell>
          <cell r="M15">
            <v>0.43194444444444446</v>
          </cell>
          <cell r="N15">
            <v>0.43888888888888888</v>
          </cell>
          <cell r="Q15">
            <v>1</v>
          </cell>
          <cell r="R15" t="str">
            <v>3-26-少年男子</v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B16">
            <v>11</v>
          </cell>
          <cell r="C16" t="str">
            <v>25m背泳ぎ</v>
          </cell>
          <cell r="D16">
            <v>3</v>
          </cell>
          <cell r="E16" t="str">
            <v>女子</v>
          </cell>
          <cell r="F16" t="str">
            <v>6-２部</v>
          </cell>
          <cell r="L16">
            <v>1</v>
          </cell>
          <cell r="M16">
            <v>0.43402777777777773</v>
          </cell>
          <cell r="N16">
            <v>0.44097222222222227</v>
          </cell>
          <cell r="O16" t="str">
            <v>同時</v>
          </cell>
          <cell r="Q16">
            <v>1</v>
          </cell>
          <cell r="R16" t="str">
            <v>3-6-２部女子</v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B17">
            <v>12</v>
          </cell>
          <cell r="C17" t="str">
            <v>25m平泳ぎ</v>
          </cell>
          <cell r="D17">
            <v>5</v>
          </cell>
          <cell r="E17" t="str">
            <v>女子</v>
          </cell>
          <cell r="F17" t="str">
            <v>6-２部</v>
          </cell>
          <cell r="G17" t="str">
            <v>26-少年</v>
          </cell>
          <cell r="L17">
            <v>2</v>
          </cell>
          <cell r="M17">
            <v>0.43402777777777773</v>
          </cell>
          <cell r="N17">
            <v>0.44097222222222227</v>
          </cell>
          <cell r="Q17">
            <v>2</v>
          </cell>
          <cell r="R17" t="str">
            <v>5-6-２部女子</v>
          </cell>
          <cell r="S17" t="str">
            <v>5-26-少年女子</v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>
            <v>13</v>
          </cell>
          <cell r="C18" t="str">
            <v>25m平泳ぎ</v>
          </cell>
          <cell r="D18">
            <v>5</v>
          </cell>
          <cell r="E18" t="str">
            <v>男子</v>
          </cell>
          <cell r="F18" t="str">
            <v>3-２部</v>
          </cell>
          <cell r="G18" t="str">
            <v>6-２部</v>
          </cell>
          <cell r="H18" t="str">
            <v>26-少年</v>
          </cell>
          <cell r="I18" t="str">
            <v>26-青年</v>
          </cell>
          <cell r="L18">
            <v>5</v>
          </cell>
          <cell r="M18">
            <v>0.43611111111111112</v>
          </cell>
          <cell r="N18">
            <v>0.44305555555555554</v>
          </cell>
          <cell r="Q18">
            <v>4</v>
          </cell>
          <cell r="R18" t="str">
            <v>5-3-２部男子</v>
          </cell>
          <cell r="S18" t="str">
            <v>5-6-２部男子</v>
          </cell>
          <cell r="T18" t="str">
            <v>5-26-少年男子</v>
          </cell>
          <cell r="U18" t="str">
            <v>5-26-青年男子</v>
          </cell>
          <cell r="V18" t="str">
            <v/>
          </cell>
        </row>
        <row r="19">
          <cell r="B19" t="str">
            <v>表彰④</v>
          </cell>
          <cell r="Q19">
            <v>0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B20">
            <v>14</v>
          </cell>
          <cell r="C20" t="str">
            <v>25mバタフライ</v>
          </cell>
          <cell r="D20">
            <v>7</v>
          </cell>
          <cell r="E20" t="str">
            <v>女子</v>
          </cell>
          <cell r="F20" t="str">
            <v>26-少年</v>
          </cell>
          <cell r="G20" t="str">
            <v>26-青年</v>
          </cell>
          <cell r="L20">
            <v>2</v>
          </cell>
          <cell r="M20">
            <v>0.44166666666666665</v>
          </cell>
          <cell r="N20">
            <v>0.44861111111111113</v>
          </cell>
          <cell r="Q20">
            <v>2</v>
          </cell>
          <cell r="R20" t="str">
            <v>7-26-少年女子</v>
          </cell>
          <cell r="S20" t="str">
            <v>7-26-青年女子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B21">
            <v>15</v>
          </cell>
          <cell r="C21" t="str">
            <v>25mバタフライ</v>
          </cell>
          <cell r="D21">
            <v>7</v>
          </cell>
          <cell r="E21" t="str">
            <v>男子</v>
          </cell>
          <cell r="F21" t="str">
            <v>1-２部</v>
          </cell>
          <cell r="G21" t="str">
            <v>26-少年</v>
          </cell>
          <cell r="L21">
            <v>4</v>
          </cell>
          <cell r="M21">
            <v>0.44375000000000003</v>
          </cell>
          <cell r="N21">
            <v>0.45069444444444445</v>
          </cell>
          <cell r="Q21">
            <v>2</v>
          </cell>
          <cell r="R21" t="str">
            <v>7-1-２部男子</v>
          </cell>
          <cell r="S21" t="str">
            <v>7-26-少年男子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B22">
            <v>16</v>
          </cell>
          <cell r="C22" t="str">
            <v>25mバタフライ</v>
          </cell>
          <cell r="D22">
            <v>7</v>
          </cell>
          <cell r="E22" t="str">
            <v>男子</v>
          </cell>
          <cell r="F22" t="str">
            <v>26-青年</v>
          </cell>
          <cell r="G22" t="str">
            <v>26‐壮年</v>
          </cell>
          <cell r="L22">
            <v>3</v>
          </cell>
          <cell r="M22">
            <v>0.4458333333333333</v>
          </cell>
          <cell r="N22">
            <v>0.45277777777777778</v>
          </cell>
          <cell r="Q22">
            <v>2</v>
          </cell>
          <cell r="R22" t="str">
            <v>7-26-青年男子</v>
          </cell>
          <cell r="S22" t="str">
            <v>7-26‐壮年男子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B23" t="str">
            <v>表彰⑤</v>
          </cell>
          <cell r="Q23">
            <v>0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B24">
            <v>17</v>
          </cell>
          <cell r="C24" t="str">
            <v>50m自由形</v>
          </cell>
          <cell r="D24">
            <v>2</v>
          </cell>
          <cell r="E24" t="str">
            <v>女子</v>
          </cell>
          <cell r="F24" t="str">
            <v>6-２部</v>
          </cell>
          <cell r="G24" t="str">
            <v>18-１部</v>
          </cell>
          <cell r="H24" t="str">
            <v>26-青年</v>
          </cell>
          <cell r="L24">
            <v>3</v>
          </cell>
          <cell r="M24">
            <v>0.4513888888888889</v>
          </cell>
          <cell r="N24">
            <v>0.45833333333333331</v>
          </cell>
          <cell r="Q24">
            <v>3</v>
          </cell>
          <cell r="R24" t="str">
            <v>2-6-２部女子</v>
          </cell>
          <cell r="S24" t="str">
            <v>2-18-１部女子</v>
          </cell>
          <cell r="T24" t="str">
            <v>2-26-青年女子</v>
          </cell>
          <cell r="U24" t="str">
            <v/>
          </cell>
          <cell r="V24" t="str">
            <v/>
          </cell>
        </row>
        <row r="25">
          <cell r="B25">
            <v>18</v>
          </cell>
          <cell r="C25" t="str">
            <v>50m自由形</v>
          </cell>
          <cell r="D25">
            <v>2</v>
          </cell>
          <cell r="E25" t="str">
            <v>男子</v>
          </cell>
          <cell r="F25" t="str">
            <v>25-１部</v>
          </cell>
          <cell r="G25" t="str">
            <v>26-少年</v>
          </cell>
          <cell r="L25">
            <v>4</v>
          </cell>
          <cell r="M25">
            <v>0.45347222222222222</v>
          </cell>
          <cell r="N25">
            <v>0.4604166666666667</v>
          </cell>
          <cell r="Q25">
            <v>2</v>
          </cell>
          <cell r="R25" t="str">
            <v>2-25-１部男子</v>
          </cell>
          <cell r="S25" t="str">
            <v>2-26-少年男子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>
            <v>19</v>
          </cell>
          <cell r="C26" t="str">
            <v>50m自由形</v>
          </cell>
          <cell r="D26">
            <v>2</v>
          </cell>
          <cell r="E26" t="str">
            <v>男子</v>
          </cell>
          <cell r="F26" t="str">
            <v>26-青年</v>
          </cell>
          <cell r="L26">
            <v>4</v>
          </cell>
          <cell r="M26">
            <v>0.45555555555555555</v>
          </cell>
          <cell r="N26">
            <v>0.46249999999999997</v>
          </cell>
          <cell r="Q26">
            <v>1</v>
          </cell>
          <cell r="R26" t="str">
            <v>2-26-青年男子</v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 t="str">
            <v>表彰⑥</v>
          </cell>
          <cell r="Q27">
            <v>0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B28">
            <v>20</v>
          </cell>
          <cell r="C28" t="str">
            <v>50m自由形</v>
          </cell>
          <cell r="D28">
            <v>2</v>
          </cell>
          <cell r="E28" t="str">
            <v>男子</v>
          </cell>
          <cell r="F28" t="str">
            <v>26-青年</v>
          </cell>
          <cell r="L28">
            <v>4</v>
          </cell>
          <cell r="M28">
            <v>0.46111111111111108</v>
          </cell>
          <cell r="N28">
            <v>0.4680555555555555</v>
          </cell>
          <cell r="Q28">
            <v>1</v>
          </cell>
          <cell r="R28" t="str">
            <v>2-26-青年男子</v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B29">
            <v>21</v>
          </cell>
          <cell r="C29" t="str">
            <v>50m背泳ぎ</v>
          </cell>
          <cell r="D29">
            <v>4</v>
          </cell>
          <cell r="E29" t="str">
            <v>男子</v>
          </cell>
          <cell r="F29" t="str">
            <v>26-青年</v>
          </cell>
          <cell r="L29">
            <v>2</v>
          </cell>
          <cell r="M29">
            <v>0.46319444444444446</v>
          </cell>
          <cell r="N29">
            <v>0.47013888888888888</v>
          </cell>
          <cell r="Q29">
            <v>1</v>
          </cell>
          <cell r="R29" t="str">
            <v>4-26-青年男子</v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B30">
            <v>22</v>
          </cell>
          <cell r="C30" t="str">
            <v>50m自由形</v>
          </cell>
          <cell r="D30">
            <v>2</v>
          </cell>
          <cell r="E30" t="str">
            <v>女子</v>
          </cell>
          <cell r="F30" t="str">
            <v>26-少年</v>
          </cell>
          <cell r="L30">
            <v>2</v>
          </cell>
          <cell r="M30">
            <v>0.46527777777777773</v>
          </cell>
          <cell r="N30">
            <v>0.47222222222222227</v>
          </cell>
          <cell r="O30" t="str">
            <v>同時</v>
          </cell>
          <cell r="Q30">
            <v>1</v>
          </cell>
          <cell r="R30" t="str">
            <v>2-26-少年女子</v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B31">
            <v>23</v>
          </cell>
          <cell r="C31" t="str">
            <v>50m平泳ぎ</v>
          </cell>
          <cell r="D31">
            <v>6</v>
          </cell>
          <cell r="E31" t="str">
            <v>女子</v>
          </cell>
          <cell r="F31" t="str">
            <v>26-少年</v>
          </cell>
          <cell r="L31">
            <v>1</v>
          </cell>
          <cell r="M31">
            <v>0.46527777777777773</v>
          </cell>
          <cell r="N31">
            <v>0.47222222222222227</v>
          </cell>
          <cell r="Q31">
            <v>1</v>
          </cell>
          <cell r="R31" t="str">
            <v>6-26-少年女子</v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B32">
            <v>24</v>
          </cell>
          <cell r="C32" t="str">
            <v>51m平泳ぎ</v>
          </cell>
          <cell r="D32">
            <v>6</v>
          </cell>
          <cell r="E32" t="str">
            <v>男子</v>
          </cell>
          <cell r="F32" t="str">
            <v>26-青年</v>
          </cell>
          <cell r="L32">
            <v>2</v>
          </cell>
          <cell r="M32">
            <v>0.46736111111111112</v>
          </cell>
          <cell r="N32">
            <v>0.47430555555555554</v>
          </cell>
          <cell r="O32" t="str">
            <v>同時</v>
          </cell>
          <cell r="Q32">
            <v>1</v>
          </cell>
          <cell r="R32" t="str">
            <v>6-26-青年男子</v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B33">
            <v>25</v>
          </cell>
          <cell r="C33" t="str">
            <v>50mバタフライ</v>
          </cell>
          <cell r="D33">
            <v>8</v>
          </cell>
          <cell r="E33" t="str">
            <v>男子</v>
          </cell>
          <cell r="F33" t="str">
            <v>26-青年</v>
          </cell>
          <cell r="L33">
            <v>1</v>
          </cell>
          <cell r="M33">
            <v>0.46736111111111112</v>
          </cell>
          <cell r="N33">
            <v>0.47430555555555554</v>
          </cell>
          <cell r="Q33">
            <v>1</v>
          </cell>
          <cell r="R33" t="str">
            <v>8-26-青年男子</v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B34" t="str">
            <v>表彰⑦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B2" t="str">
            <v>大会目的</v>
          </cell>
          <cell r="C2">
            <v>1</v>
          </cell>
        </row>
        <row r="3">
          <cell r="B3" t="str">
            <v>大会役員</v>
          </cell>
          <cell r="C3">
            <v>2</v>
          </cell>
        </row>
        <row r="4">
          <cell r="B4" t="str">
            <v>大会役員２</v>
          </cell>
          <cell r="C4">
            <v>3</v>
          </cell>
        </row>
        <row r="5">
          <cell r="B5" t="str">
            <v>競技役員</v>
          </cell>
          <cell r="C5">
            <v>4</v>
          </cell>
        </row>
        <row r="6">
          <cell r="B6" t="str">
            <v>競技上の注意</v>
          </cell>
          <cell r="C6">
            <v>5</v>
          </cell>
        </row>
        <row r="7">
          <cell r="B7" t="str">
            <v>競技日程</v>
          </cell>
          <cell r="C7">
            <v>6</v>
          </cell>
        </row>
        <row r="8">
          <cell r="B8" t="str">
            <v>種目一覧</v>
          </cell>
          <cell r="C8">
            <v>7</v>
          </cell>
        </row>
        <row r="9">
          <cell r="B9">
            <v>1</v>
          </cell>
          <cell r="C9">
            <v>8</v>
          </cell>
        </row>
        <row r="10">
          <cell r="B10">
            <v>4</v>
          </cell>
          <cell r="C10">
            <v>9</v>
          </cell>
        </row>
        <row r="11">
          <cell r="B11">
            <v>7</v>
          </cell>
          <cell r="C11">
            <v>10</v>
          </cell>
        </row>
        <row r="12">
          <cell r="B12">
            <v>10</v>
          </cell>
          <cell r="C12">
            <v>11</v>
          </cell>
        </row>
        <row r="13">
          <cell r="B13">
            <v>13</v>
          </cell>
          <cell r="C13">
            <v>12</v>
          </cell>
        </row>
        <row r="14">
          <cell r="B14">
            <v>16</v>
          </cell>
          <cell r="C14">
            <v>13</v>
          </cell>
        </row>
        <row r="15">
          <cell r="B15">
            <v>19</v>
          </cell>
          <cell r="C15">
            <v>14</v>
          </cell>
        </row>
        <row r="16">
          <cell r="B16">
            <v>22</v>
          </cell>
          <cell r="C16">
            <v>15</v>
          </cell>
        </row>
        <row r="17">
          <cell r="B17" t="str">
            <v>参加者名簿１</v>
          </cell>
          <cell r="C17">
            <v>16</v>
          </cell>
        </row>
        <row r="18">
          <cell r="B18" t="str">
            <v>参加者名簿２</v>
          </cell>
          <cell r="C18">
            <v>17</v>
          </cell>
        </row>
      </sheetData>
      <sheetData sheetId="25">
        <row r="2">
          <cell r="A2" t="str">
            <v>1-2-２部男子</v>
          </cell>
          <cell r="B2" t="str">
            <v>25m自由形</v>
          </cell>
          <cell r="C2">
            <v>1</v>
          </cell>
          <cell r="D2">
            <v>2</v>
          </cell>
          <cell r="E2" t="str">
            <v>２部</v>
          </cell>
          <cell r="F2" t="str">
            <v>２</v>
          </cell>
          <cell r="G2" t="str">
            <v>男子</v>
          </cell>
          <cell r="H2" t="str">
            <v>M</v>
          </cell>
          <cell r="I2" t="str">
            <v>片前腕切断または、片上肢不完全</v>
          </cell>
          <cell r="J2" t="str">
            <v>15秒02</v>
          </cell>
          <cell r="K2" t="str">
            <v/>
          </cell>
        </row>
        <row r="3">
          <cell r="A3" t="str">
            <v>1-6-２部男子</v>
          </cell>
          <cell r="B3" t="str">
            <v>25m自由形</v>
          </cell>
          <cell r="C3">
            <v>1</v>
          </cell>
          <cell r="D3">
            <v>6</v>
          </cell>
          <cell r="E3" t="str">
            <v>２部</v>
          </cell>
          <cell r="F3" t="str">
            <v>２</v>
          </cell>
          <cell r="G3" t="str">
            <v>男子</v>
          </cell>
          <cell r="H3" t="str">
            <v>M</v>
          </cell>
          <cell r="I3" t="str">
            <v>片下腿切断または、片下肢不完全</v>
          </cell>
          <cell r="J3" t="str">
            <v>13秒51</v>
          </cell>
          <cell r="K3" t="str">
            <v>18秒46</v>
          </cell>
        </row>
        <row r="4">
          <cell r="A4" t="str">
            <v>1-25-１部男子</v>
          </cell>
          <cell r="B4" t="str">
            <v>25m自由形</v>
          </cell>
          <cell r="C4">
            <v>1</v>
          </cell>
          <cell r="D4">
            <v>25</v>
          </cell>
          <cell r="E4" t="str">
            <v>１部</v>
          </cell>
          <cell r="F4" t="str">
            <v>１</v>
          </cell>
          <cell r="G4" t="str">
            <v>男子</v>
          </cell>
          <cell r="H4" t="str">
            <v>M</v>
          </cell>
          <cell r="I4" t="str">
            <v>聴覚障害</v>
          </cell>
          <cell r="J4" t="str">
            <v>12秒07</v>
          </cell>
          <cell r="K4" t="str">
            <v>14秒19</v>
          </cell>
        </row>
        <row r="5">
          <cell r="A5" t="str">
            <v>1-26-少年男子</v>
          </cell>
          <cell r="B5" t="str">
            <v>25m自由形</v>
          </cell>
          <cell r="C5">
            <v>1</v>
          </cell>
          <cell r="D5">
            <v>26</v>
          </cell>
          <cell r="E5" t="str">
            <v>少年</v>
          </cell>
          <cell r="F5" t="str">
            <v>少</v>
          </cell>
          <cell r="G5" t="str">
            <v>男子</v>
          </cell>
          <cell r="H5" t="str">
            <v>M</v>
          </cell>
          <cell r="I5" t="str">
            <v>知的障害</v>
          </cell>
          <cell r="J5" t="str">
            <v>11秒68</v>
          </cell>
          <cell r="K5" t="str">
            <v>14秒32</v>
          </cell>
        </row>
        <row r="6">
          <cell r="A6" t="str">
            <v>1-26-青年男子</v>
          </cell>
          <cell r="B6" t="str">
            <v>25m自由形</v>
          </cell>
          <cell r="C6">
            <v>1</v>
          </cell>
          <cell r="D6">
            <v>26</v>
          </cell>
          <cell r="E6" t="str">
            <v>青年</v>
          </cell>
          <cell r="F6" t="str">
            <v>青</v>
          </cell>
          <cell r="G6" t="str">
            <v>男子</v>
          </cell>
          <cell r="H6" t="str">
            <v>M</v>
          </cell>
          <cell r="I6" t="str">
            <v>知的障害</v>
          </cell>
          <cell r="J6" t="str">
            <v>12秒04</v>
          </cell>
          <cell r="K6" t="str">
            <v>13秒65</v>
          </cell>
        </row>
        <row r="7">
          <cell r="A7" t="str">
            <v>1-26-壮年男子</v>
          </cell>
          <cell r="B7" t="str">
            <v>25m自由形</v>
          </cell>
          <cell r="C7">
            <v>1</v>
          </cell>
          <cell r="D7">
            <v>26</v>
          </cell>
          <cell r="E7" t="str">
            <v>壮年</v>
          </cell>
          <cell r="F7" t="str">
            <v>壮</v>
          </cell>
          <cell r="G7" t="str">
            <v>男子</v>
          </cell>
          <cell r="H7" t="str">
            <v>M</v>
          </cell>
          <cell r="I7" t="str">
            <v>知的障害</v>
          </cell>
          <cell r="J7" t="str">
            <v>13秒23</v>
          </cell>
          <cell r="K7" t="str">
            <v>17秒86</v>
          </cell>
        </row>
        <row r="8">
          <cell r="A8" t="str">
            <v>2-25-１部男子</v>
          </cell>
          <cell r="B8" t="str">
            <v>50m自由形</v>
          </cell>
          <cell r="C8">
            <v>2</v>
          </cell>
          <cell r="D8">
            <v>25</v>
          </cell>
          <cell r="E8" t="str">
            <v>１部</v>
          </cell>
          <cell r="F8" t="str">
            <v>１</v>
          </cell>
          <cell r="G8" t="str">
            <v>男子</v>
          </cell>
          <cell r="H8" t="str">
            <v>M</v>
          </cell>
          <cell r="I8" t="str">
            <v>聴覚障害</v>
          </cell>
          <cell r="J8" t="str">
            <v>24秒51</v>
          </cell>
          <cell r="K8" t="str">
            <v>28秒59</v>
          </cell>
        </row>
        <row r="9">
          <cell r="A9" t="str">
            <v>2-26-少年男子</v>
          </cell>
          <cell r="B9" t="str">
            <v>50m自由形</v>
          </cell>
          <cell r="C9">
            <v>2</v>
          </cell>
          <cell r="D9">
            <v>26</v>
          </cell>
          <cell r="E9" t="str">
            <v>少年</v>
          </cell>
          <cell r="F9" t="str">
            <v>少</v>
          </cell>
          <cell r="G9" t="str">
            <v>男子</v>
          </cell>
          <cell r="H9" t="str">
            <v>M</v>
          </cell>
          <cell r="I9" t="str">
            <v>知的障害</v>
          </cell>
          <cell r="J9" t="str">
            <v>23秒46</v>
          </cell>
          <cell r="K9" t="str">
            <v>31秒65</v>
          </cell>
        </row>
        <row r="10">
          <cell r="A10" t="str">
            <v>2-26-青年男子</v>
          </cell>
          <cell r="B10" t="str">
            <v>50m自由形</v>
          </cell>
          <cell r="C10">
            <v>2</v>
          </cell>
          <cell r="D10">
            <v>26</v>
          </cell>
          <cell r="E10" t="str">
            <v>青年</v>
          </cell>
          <cell r="F10" t="str">
            <v>青</v>
          </cell>
          <cell r="G10" t="str">
            <v>男子</v>
          </cell>
          <cell r="H10" t="str">
            <v>M</v>
          </cell>
          <cell r="I10" t="str">
            <v>知的障害</v>
          </cell>
          <cell r="J10" t="str">
            <v>24秒67</v>
          </cell>
          <cell r="K10" t="str">
            <v>29秒00</v>
          </cell>
        </row>
        <row r="11">
          <cell r="A11" t="str">
            <v>3-1-２部男子</v>
          </cell>
          <cell r="B11" t="str">
            <v>25m背泳ぎ</v>
          </cell>
          <cell r="C11">
            <v>3</v>
          </cell>
          <cell r="D11">
            <v>1</v>
          </cell>
          <cell r="E11" t="str">
            <v>２部</v>
          </cell>
          <cell r="F11" t="str">
            <v>２</v>
          </cell>
          <cell r="G11" t="str">
            <v>男子</v>
          </cell>
          <cell r="H11" t="str">
            <v>M</v>
          </cell>
          <cell r="I11" t="str">
            <v>手部切断</v>
          </cell>
          <cell r="J11" t="str">
            <v>20秒66</v>
          </cell>
          <cell r="K11" t="str">
            <v>20秒83</v>
          </cell>
        </row>
        <row r="12">
          <cell r="A12" t="str">
            <v>3-2-２部男子</v>
          </cell>
          <cell r="B12" t="str">
            <v>25m背泳ぎ</v>
          </cell>
          <cell r="C12">
            <v>3</v>
          </cell>
          <cell r="D12">
            <v>2</v>
          </cell>
          <cell r="E12" t="str">
            <v>２部</v>
          </cell>
          <cell r="F12" t="str">
            <v>２</v>
          </cell>
          <cell r="G12" t="str">
            <v>男子</v>
          </cell>
          <cell r="H12" t="str">
            <v>M</v>
          </cell>
          <cell r="I12" t="str">
            <v>片前腕切断または、片上肢不完全</v>
          </cell>
          <cell r="J12" t="str">
            <v>16秒53</v>
          </cell>
          <cell r="K12" t="str">
            <v>26秒23</v>
          </cell>
        </row>
        <row r="13">
          <cell r="A13" t="str">
            <v>3-3-２部男子</v>
          </cell>
          <cell r="B13" t="str">
            <v>25m背泳ぎ</v>
          </cell>
          <cell r="C13">
            <v>3</v>
          </cell>
          <cell r="D13">
            <v>3</v>
          </cell>
          <cell r="E13" t="str">
            <v>２部</v>
          </cell>
          <cell r="F13" t="str">
            <v>２</v>
          </cell>
          <cell r="G13" t="str">
            <v>男子</v>
          </cell>
          <cell r="H13" t="str">
            <v>M</v>
          </cell>
          <cell r="I13" t="str">
            <v>片上腕切断または、片上肢完全</v>
          </cell>
          <cell r="J13" t="str">
            <v>21秒22</v>
          </cell>
          <cell r="K13" t="str">
            <v>24秒84</v>
          </cell>
        </row>
        <row r="14">
          <cell r="A14" t="str">
            <v>3-26-少年男子</v>
          </cell>
          <cell r="B14" t="str">
            <v>25m背泳ぎ</v>
          </cell>
          <cell r="C14">
            <v>3</v>
          </cell>
          <cell r="D14">
            <v>26</v>
          </cell>
          <cell r="E14" t="str">
            <v>少年</v>
          </cell>
          <cell r="F14" t="str">
            <v>少</v>
          </cell>
          <cell r="G14" t="str">
            <v>男子</v>
          </cell>
          <cell r="H14" t="str">
            <v>M</v>
          </cell>
          <cell r="I14" t="str">
            <v>知的障害</v>
          </cell>
          <cell r="J14" t="str">
            <v>13秒98</v>
          </cell>
          <cell r="K14" t="str">
            <v>18秒02</v>
          </cell>
        </row>
        <row r="15">
          <cell r="A15" t="str">
            <v>3-26-青年男子</v>
          </cell>
          <cell r="B15" t="str">
            <v>25m背泳ぎ</v>
          </cell>
          <cell r="C15">
            <v>3</v>
          </cell>
          <cell r="D15">
            <v>26</v>
          </cell>
          <cell r="E15" t="str">
            <v>青年</v>
          </cell>
          <cell r="F15" t="str">
            <v>青</v>
          </cell>
          <cell r="G15" t="str">
            <v>男子</v>
          </cell>
          <cell r="H15" t="str">
            <v>M</v>
          </cell>
          <cell r="I15" t="str">
            <v>知的障害</v>
          </cell>
          <cell r="J15" t="str">
            <v>13秒65</v>
          </cell>
          <cell r="K15" t="str">
            <v>21秒27</v>
          </cell>
        </row>
        <row r="16">
          <cell r="A16" t="str">
            <v>4-26-青年男子</v>
          </cell>
          <cell r="B16" t="str">
            <v>50m背泳ぎ</v>
          </cell>
          <cell r="C16">
            <v>4</v>
          </cell>
          <cell r="D16">
            <v>26</v>
          </cell>
          <cell r="E16" t="str">
            <v>青年</v>
          </cell>
          <cell r="F16" t="str">
            <v>青</v>
          </cell>
          <cell r="G16" t="str">
            <v>男子</v>
          </cell>
          <cell r="H16" t="str">
            <v>M</v>
          </cell>
          <cell r="I16" t="str">
            <v>知的障害</v>
          </cell>
          <cell r="J16" t="str">
            <v>28秒38</v>
          </cell>
          <cell r="K16" t="str">
            <v>45秒22</v>
          </cell>
        </row>
        <row r="17">
          <cell r="A17" t="str">
            <v>5-3-２部男子</v>
          </cell>
          <cell r="B17" t="str">
            <v>25m平泳ぎ</v>
          </cell>
          <cell r="C17">
            <v>5</v>
          </cell>
          <cell r="D17">
            <v>3</v>
          </cell>
          <cell r="E17" t="str">
            <v>２部</v>
          </cell>
          <cell r="F17" t="str">
            <v>２</v>
          </cell>
          <cell r="G17" t="str">
            <v>男子</v>
          </cell>
          <cell r="H17" t="str">
            <v>M</v>
          </cell>
          <cell r="I17" t="str">
            <v>片上腕切断または、片上肢完全</v>
          </cell>
          <cell r="J17" t="str">
            <v>19秒43</v>
          </cell>
          <cell r="K17" t="str">
            <v>29秒52</v>
          </cell>
        </row>
        <row r="18">
          <cell r="A18" t="str">
            <v>5-6-２部男子</v>
          </cell>
          <cell r="B18" t="str">
            <v>25m平泳ぎ</v>
          </cell>
          <cell r="C18">
            <v>5</v>
          </cell>
          <cell r="D18">
            <v>6</v>
          </cell>
          <cell r="E18" t="str">
            <v>２部</v>
          </cell>
          <cell r="F18" t="str">
            <v>２</v>
          </cell>
          <cell r="G18" t="str">
            <v>男子</v>
          </cell>
          <cell r="H18" t="str">
            <v>M</v>
          </cell>
          <cell r="I18" t="str">
            <v>片下腿切断または、片下肢不完全</v>
          </cell>
          <cell r="J18" t="str">
            <v>17秒48</v>
          </cell>
          <cell r="K18" t="str">
            <v>21秒25</v>
          </cell>
        </row>
        <row r="19">
          <cell r="A19" t="str">
            <v>5-26-少年男子</v>
          </cell>
          <cell r="B19" t="str">
            <v>25m平泳ぎ</v>
          </cell>
          <cell r="C19">
            <v>5</v>
          </cell>
          <cell r="D19">
            <v>26</v>
          </cell>
          <cell r="E19" t="str">
            <v>少年</v>
          </cell>
          <cell r="F19" t="str">
            <v>少</v>
          </cell>
          <cell r="G19" t="str">
            <v>男子</v>
          </cell>
          <cell r="H19" t="str">
            <v>M</v>
          </cell>
          <cell r="I19" t="str">
            <v>知的障害</v>
          </cell>
          <cell r="J19" t="str">
            <v>14秒90</v>
          </cell>
          <cell r="K19" t="str">
            <v>16秒44</v>
          </cell>
        </row>
        <row r="20">
          <cell r="A20" t="str">
            <v>5-26-青年男子</v>
          </cell>
          <cell r="B20" t="str">
            <v>25m平泳ぎ</v>
          </cell>
          <cell r="C20">
            <v>5</v>
          </cell>
          <cell r="D20">
            <v>26</v>
          </cell>
          <cell r="E20" t="str">
            <v>青年</v>
          </cell>
          <cell r="F20" t="str">
            <v>青</v>
          </cell>
          <cell r="G20" t="str">
            <v>男子</v>
          </cell>
          <cell r="H20" t="str">
            <v>M</v>
          </cell>
          <cell r="I20" t="str">
            <v>知的障害</v>
          </cell>
          <cell r="J20" t="str">
            <v>14秒55</v>
          </cell>
          <cell r="K20" t="str">
            <v>16秒11</v>
          </cell>
        </row>
        <row r="21">
          <cell r="A21" t="str">
            <v>6-26-青年男子</v>
          </cell>
          <cell r="B21" t="str">
            <v>50m平泳ぎ</v>
          </cell>
          <cell r="C21">
            <v>6</v>
          </cell>
          <cell r="D21">
            <v>26</v>
          </cell>
          <cell r="E21" t="str">
            <v>青年</v>
          </cell>
          <cell r="F21" t="str">
            <v>青</v>
          </cell>
          <cell r="G21" t="str">
            <v>男子</v>
          </cell>
          <cell r="H21" t="str">
            <v>M</v>
          </cell>
          <cell r="I21" t="str">
            <v>知的障害</v>
          </cell>
          <cell r="J21" t="str">
            <v>31秒15</v>
          </cell>
          <cell r="K21" t="str">
            <v>33秒47</v>
          </cell>
        </row>
        <row r="22">
          <cell r="A22" t="str">
            <v>7-1-２部男子</v>
          </cell>
          <cell r="B22" t="str">
            <v>25mバタフライ</v>
          </cell>
          <cell r="C22">
            <v>7</v>
          </cell>
          <cell r="D22">
            <v>1</v>
          </cell>
          <cell r="E22" t="str">
            <v>２部</v>
          </cell>
          <cell r="F22" t="str">
            <v>２</v>
          </cell>
          <cell r="G22" t="str">
            <v>男子</v>
          </cell>
          <cell r="H22" t="str">
            <v>M</v>
          </cell>
          <cell r="I22" t="str">
            <v>手部切断</v>
          </cell>
          <cell r="J22" t="str">
            <v>17秒25</v>
          </cell>
          <cell r="K22" t="str">
            <v>21秒55</v>
          </cell>
        </row>
        <row r="23">
          <cell r="A23" t="str">
            <v>7-26-少年男子</v>
          </cell>
          <cell r="B23" t="str">
            <v>25mバタフライ</v>
          </cell>
          <cell r="C23">
            <v>7</v>
          </cell>
          <cell r="D23">
            <v>26</v>
          </cell>
          <cell r="E23" t="str">
            <v>少年</v>
          </cell>
          <cell r="F23" t="str">
            <v>少</v>
          </cell>
          <cell r="G23" t="str">
            <v>男子</v>
          </cell>
          <cell r="H23" t="str">
            <v>M</v>
          </cell>
          <cell r="I23" t="str">
            <v>知的障害</v>
          </cell>
          <cell r="J23" t="str">
            <v>12秒84</v>
          </cell>
          <cell r="K23" t="str">
            <v>17秒03</v>
          </cell>
        </row>
        <row r="24">
          <cell r="A24" t="str">
            <v>7-26-青年男子</v>
          </cell>
          <cell r="B24" t="str">
            <v>25mバタフライ</v>
          </cell>
          <cell r="C24">
            <v>7</v>
          </cell>
          <cell r="D24">
            <v>26</v>
          </cell>
          <cell r="E24" t="str">
            <v>青年</v>
          </cell>
          <cell r="F24" t="str">
            <v>青</v>
          </cell>
          <cell r="G24" t="str">
            <v>男子</v>
          </cell>
          <cell r="H24" t="str">
            <v>M</v>
          </cell>
          <cell r="I24" t="str">
            <v>知的障害</v>
          </cell>
          <cell r="J24" t="str">
            <v>12秒87</v>
          </cell>
          <cell r="K24" t="str">
            <v>20秒62</v>
          </cell>
        </row>
        <row r="25">
          <cell r="A25" t="str">
            <v>7-26-壮年男子</v>
          </cell>
          <cell r="B25" t="str">
            <v>25mバタフライ</v>
          </cell>
          <cell r="C25">
            <v>7</v>
          </cell>
          <cell r="D25">
            <v>26</v>
          </cell>
          <cell r="E25" t="str">
            <v>壮年</v>
          </cell>
          <cell r="F25" t="str">
            <v>壮</v>
          </cell>
          <cell r="G25" t="str">
            <v>男子</v>
          </cell>
          <cell r="H25" t="str">
            <v>M</v>
          </cell>
          <cell r="I25" t="str">
            <v>知的障害</v>
          </cell>
          <cell r="J25" t="str">
            <v>14秒62</v>
          </cell>
          <cell r="K25" t="str">
            <v>19秒48</v>
          </cell>
        </row>
        <row r="26">
          <cell r="A26" t="str">
            <v>8-26-青年男子</v>
          </cell>
          <cell r="B26" t="str">
            <v>50mバタフライ</v>
          </cell>
          <cell r="C26">
            <v>8</v>
          </cell>
          <cell r="D26">
            <v>26</v>
          </cell>
          <cell r="E26" t="str">
            <v>青年</v>
          </cell>
          <cell r="F26" t="str">
            <v>青</v>
          </cell>
          <cell r="G26" t="str">
            <v>男子</v>
          </cell>
          <cell r="H26" t="str">
            <v>M</v>
          </cell>
          <cell r="I26" t="str">
            <v>知的障害</v>
          </cell>
          <cell r="J26" t="str">
            <v>27秒18</v>
          </cell>
          <cell r="K26" t="str">
            <v>37秒88</v>
          </cell>
        </row>
        <row r="27">
          <cell r="A27" t="str">
            <v>1-6-２部女子</v>
          </cell>
          <cell r="B27" t="str">
            <v>25m自由形</v>
          </cell>
          <cell r="C27">
            <v>1</v>
          </cell>
          <cell r="D27">
            <v>6</v>
          </cell>
          <cell r="E27" t="str">
            <v>２部</v>
          </cell>
          <cell r="F27" t="str">
            <v>２</v>
          </cell>
          <cell r="G27" t="str">
            <v>女子</v>
          </cell>
          <cell r="H27" t="str">
            <v>F</v>
          </cell>
          <cell r="I27" t="str">
            <v>片下腿切断または、片下肢不完全</v>
          </cell>
          <cell r="J27" t="str">
            <v>15秒31</v>
          </cell>
          <cell r="K27" t="str">
            <v>16秒22</v>
          </cell>
        </row>
        <row r="28">
          <cell r="A28" t="str">
            <v>1-7-２部女子</v>
          </cell>
          <cell r="B28" t="str">
            <v>25m自由形</v>
          </cell>
          <cell r="C28">
            <v>1</v>
          </cell>
          <cell r="D28">
            <v>7</v>
          </cell>
          <cell r="E28" t="str">
            <v>２部</v>
          </cell>
          <cell r="F28" t="str">
            <v>２</v>
          </cell>
          <cell r="G28" t="str">
            <v>女子</v>
          </cell>
          <cell r="H28" t="str">
            <v>F</v>
          </cell>
          <cell r="I28" t="str">
            <v>片大腿切断または、片下肢完全</v>
          </cell>
          <cell r="J28" t="str">
            <v>18秒48</v>
          </cell>
          <cell r="K28" t="str">
            <v>23秒74</v>
          </cell>
        </row>
        <row r="29">
          <cell r="A29" t="str">
            <v>1-18-１部女子</v>
          </cell>
          <cell r="B29" t="str">
            <v>25m自由形</v>
          </cell>
          <cell r="C29">
            <v>1</v>
          </cell>
          <cell r="D29">
            <v>18</v>
          </cell>
          <cell r="E29" t="str">
            <v>１部</v>
          </cell>
          <cell r="F29" t="str">
            <v>１</v>
          </cell>
          <cell r="G29" t="str">
            <v>女子</v>
          </cell>
          <cell r="H29" t="str">
            <v>F</v>
          </cell>
          <cell r="I29" t="str">
            <v>両下肢麻痺または　上肢に軽度の不随意運動を伴う走不能</v>
          </cell>
          <cell r="J29" t="str">
            <v>17秒54</v>
          </cell>
          <cell r="K29" t="str">
            <v>28秒39</v>
          </cell>
        </row>
        <row r="30">
          <cell r="A30" t="str">
            <v>1-26-少年女子</v>
          </cell>
          <cell r="B30" t="str">
            <v>25m自由形</v>
          </cell>
          <cell r="C30">
            <v>1</v>
          </cell>
          <cell r="D30">
            <v>26</v>
          </cell>
          <cell r="E30" t="str">
            <v>少年</v>
          </cell>
          <cell r="F30" t="str">
            <v>少</v>
          </cell>
          <cell r="G30" t="str">
            <v>女子</v>
          </cell>
          <cell r="H30" t="str">
            <v>F</v>
          </cell>
          <cell r="I30" t="str">
            <v>知的障害</v>
          </cell>
          <cell r="J30" t="str">
            <v>13秒97</v>
          </cell>
          <cell r="K30" t="str">
            <v>17秒75</v>
          </cell>
          <cell r="L30" t="str">
            <v xml:space="preserve"> </v>
          </cell>
        </row>
        <row r="31">
          <cell r="A31" t="str">
            <v>2-6-２部女子</v>
          </cell>
          <cell r="B31" t="str">
            <v>50m自由形</v>
          </cell>
          <cell r="C31">
            <v>2</v>
          </cell>
          <cell r="D31">
            <v>6</v>
          </cell>
          <cell r="E31" t="str">
            <v>２部</v>
          </cell>
          <cell r="F31" t="str">
            <v>２</v>
          </cell>
          <cell r="G31" t="str">
            <v>女子</v>
          </cell>
          <cell r="H31" t="str">
            <v>F</v>
          </cell>
          <cell r="I31" t="str">
            <v>片下腿切断または、片下肢不完全</v>
          </cell>
          <cell r="J31" t="str">
            <v>32秒58</v>
          </cell>
          <cell r="K31" t="str">
            <v>40秒69</v>
          </cell>
        </row>
        <row r="32">
          <cell r="A32" t="str">
            <v>2-18-１部女子</v>
          </cell>
          <cell r="B32" t="str">
            <v>50m自由形</v>
          </cell>
          <cell r="C32">
            <v>2</v>
          </cell>
          <cell r="D32">
            <v>18</v>
          </cell>
          <cell r="E32" t="str">
            <v>１部</v>
          </cell>
          <cell r="F32" t="str">
            <v>１</v>
          </cell>
          <cell r="G32" t="str">
            <v>女子</v>
          </cell>
          <cell r="H32" t="str">
            <v>F</v>
          </cell>
          <cell r="I32" t="str">
            <v>両下肢麻痺または、上肢に軽度の不随意運動を伴う走不能</v>
          </cell>
          <cell r="J32" t="str">
            <v>39秒22</v>
          </cell>
          <cell r="K32" t="str">
            <v>67秒69</v>
          </cell>
        </row>
        <row r="33">
          <cell r="A33" t="str">
            <v>2-26-少年女子</v>
          </cell>
          <cell r="B33" t="str">
            <v>50m自由形</v>
          </cell>
          <cell r="C33">
            <v>2</v>
          </cell>
          <cell r="D33">
            <v>26</v>
          </cell>
          <cell r="E33" t="str">
            <v>少年</v>
          </cell>
          <cell r="F33" t="str">
            <v>少</v>
          </cell>
          <cell r="G33" t="str">
            <v>女子</v>
          </cell>
          <cell r="H33" t="str">
            <v>F</v>
          </cell>
          <cell r="I33" t="str">
            <v>知的障害</v>
          </cell>
          <cell r="J33" t="str">
            <v>29秒56</v>
          </cell>
          <cell r="K33" t="str">
            <v>40秒36</v>
          </cell>
        </row>
        <row r="34">
          <cell r="A34" t="str">
            <v>2-26-青年女子</v>
          </cell>
          <cell r="B34" t="str">
            <v>50m自由形</v>
          </cell>
          <cell r="C34">
            <v>2</v>
          </cell>
          <cell r="D34">
            <v>26</v>
          </cell>
          <cell r="E34" t="str">
            <v>青年</v>
          </cell>
          <cell r="F34" t="str">
            <v>青</v>
          </cell>
          <cell r="G34" t="str">
            <v>女子</v>
          </cell>
          <cell r="H34" t="str">
            <v>F</v>
          </cell>
          <cell r="I34" t="str">
            <v>知的障害</v>
          </cell>
          <cell r="J34" t="str">
            <v>31秒91</v>
          </cell>
          <cell r="K34" t="str">
            <v>39秒62</v>
          </cell>
        </row>
        <row r="35">
          <cell r="A35" t="str">
            <v>3-6-２部女子</v>
          </cell>
          <cell r="B35" t="str">
            <v>25m背泳ぎ</v>
          </cell>
          <cell r="C35">
            <v>3</v>
          </cell>
          <cell r="D35">
            <v>6</v>
          </cell>
          <cell r="E35" t="str">
            <v>２部</v>
          </cell>
          <cell r="F35" t="str">
            <v>２</v>
          </cell>
          <cell r="G35" t="str">
            <v>女子</v>
          </cell>
          <cell r="H35" t="str">
            <v>F</v>
          </cell>
          <cell r="I35" t="str">
            <v>片下腿切断または、片下肢不完全</v>
          </cell>
          <cell r="J35" t="str">
            <v>21秒33</v>
          </cell>
          <cell r="K35" t="str">
            <v>22秒11</v>
          </cell>
        </row>
        <row r="36">
          <cell r="A36" t="str">
            <v>3-26-少年女子</v>
          </cell>
          <cell r="B36" t="str">
            <v>25m背泳ぎ</v>
          </cell>
          <cell r="C36">
            <v>3</v>
          </cell>
          <cell r="D36">
            <v>26</v>
          </cell>
          <cell r="E36" t="str">
            <v>少年</v>
          </cell>
          <cell r="F36" t="str">
            <v>少</v>
          </cell>
          <cell r="G36" t="str">
            <v>女子</v>
          </cell>
          <cell r="H36" t="str">
            <v>F</v>
          </cell>
          <cell r="I36" t="str">
            <v>知的障害</v>
          </cell>
          <cell r="J36" t="str">
            <v>16秒23</v>
          </cell>
          <cell r="K36" t="str">
            <v>33秒63</v>
          </cell>
        </row>
        <row r="37">
          <cell r="A37" t="str">
            <v>5-6-２部女子</v>
          </cell>
          <cell r="B37" t="str">
            <v>25m平泳ぎ</v>
          </cell>
          <cell r="C37">
            <v>5</v>
          </cell>
          <cell r="D37">
            <v>6</v>
          </cell>
          <cell r="E37" t="str">
            <v>２部</v>
          </cell>
          <cell r="F37" t="str">
            <v>２</v>
          </cell>
          <cell r="G37" t="str">
            <v>女子</v>
          </cell>
          <cell r="H37" t="str">
            <v>F</v>
          </cell>
          <cell r="I37" t="str">
            <v>片下腿切断または、片下肢不完全</v>
          </cell>
          <cell r="J37" t="str">
            <v>20秒39</v>
          </cell>
          <cell r="K37" t="str">
            <v>23秒95</v>
          </cell>
        </row>
        <row r="38">
          <cell r="A38" t="str">
            <v>5-26-少年女子</v>
          </cell>
          <cell r="B38" t="str">
            <v>25m平泳ぎ</v>
          </cell>
          <cell r="C38">
            <v>5</v>
          </cell>
          <cell r="D38">
            <v>26</v>
          </cell>
          <cell r="E38" t="str">
            <v>少年</v>
          </cell>
          <cell r="F38" t="str">
            <v>少</v>
          </cell>
          <cell r="G38" t="str">
            <v>女子</v>
          </cell>
          <cell r="H38" t="str">
            <v>F</v>
          </cell>
          <cell r="I38" t="str">
            <v>知的障害</v>
          </cell>
          <cell r="J38" t="str">
            <v>17秒18</v>
          </cell>
          <cell r="K38" t="str">
            <v>25秒88</v>
          </cell>
        </row>
        <row r="39">
          <cell r="A39" t="str">
            <v>6-26-少年女子</v>
          </cell>
          <cell r="B39" t="str">
            <v>50m平泳ぎ</v>
          </cell>
          <cell r="C39">
            <v>6</v>
          </cell>
          <cell r="D39">
            <v>26</v>
          </cell>
          <cell r="E39" t="str">
            <v>少年</v>
          </cell>
          <cell r="F39" t="str">
            <v>少</v>
          </cell>
          <cell r="G39" t="str">
            <v>女子</v>
          </cell>
          <cell r="H39" t="str">
            <v>F</v>
          </cell>
          <cell r="I39" t="str">
            <v>知的障害</v>
          </cell>
          <cell r="J39" t="str">
            <v>37秒22</v>
          </cell>
          <cell r="K39" t="str">
            <v>53秒34</v>
          </cell>
        </row>
        <row r="40">
          <cell r="A40" t="str">
            <v>7-26-少年女子</v>
          </cell>
          <cell r="B40" t="str">
            <v>25mバタフライ</v>
          </cell>
          <cell r="C40">
            <v>7</v>
          </cell>
          <cell r="D40">
            <v>26</v>
          </cell>
          <cell r="E40" t="str">
            <v>少年</v>
          </cell>
          <cell r="F40" t="str">
            <v>少</v>
          </cell>
          <cell r="G40" t="str">
            <v>女子</v>
          </cell>
          <cell r="H40" t="str">
            <v>F</v>
          </cell>
          <cell r="I40" t="str">
            <v>知的障害</v>
          </cell>
          <cell r="J40" t="str">
            <v>15秒40</v>
          </cell>
          <cell r="K40" t="str">
            <v>20秒83</v>
          </cell>
        </row>
        <row r="41">
          <cell r="A41" t="str">
            <v>7-26-青年女子</v>
          </cell>
          <cell r="B41" t="str">
            <v>25mバタフライ</v>
          </cell>
          <cell r="C41">
            <v>7</v>
          </cell>
          <cell r="D41">
            <v>26</v>
          </cell>
          <cell r="E41" t="str">
            <v>青年</v>
          </cell>
          <cell r="F41" t="str">
            <v>青</v>
          </cell>
          <cell r="G41" t="str">
            <v>女子</v>
          </cell>
          <cell r="H41" t="str">
            <v>F</v>
          </cell>
          <cell r="I41" t="str">
            <v>知的障害</v>
          </cell>
          <cell r="J41" t="str">
            <v>15秒79</v>
          </cell>
          <cell r="K41" t="str">
            <v>20秒77</v>
          </cell>
        </row>
      </sheetData>
      <sheetData sheetId="26">
        <row r="3">
          <cell r="F3">
            <v>1</v>
          </cell>
          <cell r="G3">
            <v>21</v>
          </cell>
          <cell r="H3">
            <v>3</v>
          </cell>
          <cell r="I3" t="str">
            <v>21-3</v>
          </cell>
          <cell r="J3" t="str">
            <v>50m背泳ぎ</v>
          </cell>
          <cell r="K3">
            <v>4</v>
          </cell>
          <cell r="L3">
            <v>26</v>
          </cell>
          <cell r="M3" t="str">
            <v>青年</v>
          </cell>
          <cell r="N3" t="str">
            <v>男子</v>
          </cell>
          <cell r="O3">
            <v>1</v>
          </cell>
          <cell r="P3" t="str">
            <v>猪　浦　健　太</v>
          </cell>
          <cell r="Q3" t="str">
            <v>イノウラ　ケンタ</v>
          </cell>
          <cell r="R3" t="str">
            <v>入善町</v>
          </cell>
          <cell r="S3">
            <v>1</v>
          </cell>
          <cell r="T3">
            <v>0.47013888888888888</v>
          </cell>
        </row>
        <row r="4">
          <cell r="F4">
            <v>2</v>
          </cell>
          <cell r="G4">
            <v>6</v>
          </cell>
          <cell r="H4">
            <v>1</v>
          </cell>
          <cell r="I4" t="str">
            <v>6-1</v>
          </cell>
          <cell r="J4" t="str">
            <v>25m自由形</v>
          </cell>
          <cell r="K4">
            <v>1</v>
          </cell>
          <cell r="L4">
            <v>26</v>
          </cell>
          <cell r="M4" t="str">
            <v>青年</v>
          </cell>
          <cell r="N4" t="str">
            <v>男子</v>
          </cell>
          <cell r="O4">
            <v>2</v>
          </cell>
          <cell r="P4" t="str">
            <v>川　成　雄　平</v>
          </cell>
          <cell r="Q4" t="str">
            <v>カワナリ　ユウヘイ</v>
          </cell>
          <cell r="R4" t="str">
            <v>入善町</v>
          </cell>
          <cell r="S4">
            <v>1</v>
          </cell>
          <cell r="T4">
            <v>0.4236111111111111</v>
          </cell>
        </row>
        <row r="5">
          <cell r="F5">
            <v>3</v>
          </cell>
          <cell r="G5">
            <v>20</v>
          </cell>
          <cell r="H5">
            <v>2</v>
          </cell>
          <cell r="I5" t="str">
            <v>20-2</v>
          </cell>
          <cell r="J5" t="str">
            <v>50m自由形</v>
          </cell>
          <cell r="K5">
            <v>2</v>
          </cell>
          <cell r="L5">
            <v>26</v>
          </cell>
          <cell r="M5" t="str">
            <v>青年</v>
          </cell>
          <cell r="N5" t="str">
            <v>男子</v>
          </cell>
          <cell r="O5">
            <v>2</v>
          </cell>
          <cell r="P5" t="str">
            <v>川　成　雄　平</v>
          </cell>
          <cell r="Q5" t="str">
            <v>カワナリ　ユウヘイ</v>
          </cell>
          <cell r="R5" t="str">
            <v>入善町</v>
          </cell>
          <cell r="S5">
            <v>1</v>
          </cell>
          <cell r="T5">
            <v>0.4680555555555555</v>
          </cell>
        </row>
        <row r="6">
          <cell r="F6">
            <v>4</v>
          </cell>
          <cell r="G6">
            <v>21</v>
          </cell>
          <cell r="H6">
            <v>4</v>
          </cell>
          <cell r="I6" t="str">
            <v>21-4</v>
          </cell>
          <cell r="J6" t="str">
            <v>50m背泳ぎ</v>
          </cell>
          <cell r="K6">
            <v>4</v>
          </cell>
          <cell r="L6">
            <v>26</v>
          </cell>
          <cell r="M6" t="str">
            <v>青年</v>
          </cell>
          <cell r="N6" t="str">
            <v>男子</v>
          </cell>
          <cell r="O6">
            <v>3</v>
          </cell>
          <cell r="P6" t="str">
            <v>木　田　智　之</v>
          </cell>
          <cell r="Q6" t="str">
            <v>キダ　トモユキ</v>
          </cell>
          <cell r="R6" t="str">
            <v>入善町</v>
          </cell>
          <cell r="S6">
            <v>1</v>
          </cell>
          <cell r="T6">
            <v>0.47013888888888888</v>
          </cell>
        </row>
        <row r="7">
          <cell r="F7">
            <v>5</v>
          </cell>
          <cell r="G7">
            <v>5</v>
          </cell>
          <cell r="H7">
            <v>5</v>
          </cell>
          <cell r="I7" t="str">
            <v>5-5</v>
          </cell>
          <cell r="J7" t="str">
            <v>25m自由形</v>
          </cell>
          <cell r="K7">
            <v>1</v>
          </cell>
          <cell r="L7">
            <v>26</v>
          </cell>
          <cell r="M7" t="str">
            <v>壮年</v>
          </cell>
          <cell r="N7" t="str">
            <v>男子</v>
          </cell>
          <cell r="O7">
            <v>4</v>
          </cell>
          <cell r="P7" t="str">
            <v>舟　田　孝　行</v>
          </cell>
          <cell r="Q7" t="str">
            <v>フナダ　タカユキ</v>
          </cell>
          <cell r="R7" t="str">
            <v>黒部市</v>
          </cell>
          <cell r="S7">
            <v>2</v>
          </cell>
          <cell r="T7">
            <v>0.42152777777777778</v>
          </cell>
        </row>
        <row r="8">
          <cell r="F8">
            <v>6</v>
          </cell>
          <cell r="G8">
            <v>16</v>
          </cell>
          <cell r="H8">
            <v>4</v>
          </cell>
          <cell r="I8" t="str">
            <v>16-4</v>
          </cell>
          <cell r="J8" t="str">
            <v>25mバタフライ</v>
          </cell>
          <cell r="K8">
            <v>7</v>
          </cell>
          <cell r="L8">
            <v>26</v>
          </cell>
          <cell r="M8" t="str">
            <v>壮年</v>
          </cell>
          <cell r="N8" t="str">
            <v>男子</v>
          </cell>
          <cell r="O8">
            <v>4</v>
          </cell>
          <cell r="P8" t="str">
            <v>舟　田　孝　行</v>
          </cell>
          <cell r="Q8" t="str">
            <v>フナダ　タカユキ</v>
          </cell>
          <cell r="R8" t="str">
            <v>黒部市</v>
          </cell>
          <cell r="S8">
            <v>2</v>
          </cell>
          <cell r="T8">
            <v>0.45277777777777778</v>
          </cell>
        </row>
        <row r="9">
          <cell r="F9">
            <v>7</v>
          </cell>
          <cell r="G9">
            <v>19</v>
          </cell>
          <cell r="H9">
            <v>2</v>
          </cell>
          <cell r="I9" t="str">
            <v>19-2</v>
          </cell>
          <cell r="J9" t="str">
            <v>50m自由形</v>
          </cell>
          <cell r="K9">
            <v>2</v>
          </cell>
          <cell r="L9">
            <v>26</v>
          </cell>
          <cell r="M9" t="str">
            <v>青年</v>
          </cell>
          <cell r="N9" t="str">
            <v>男子</v>
          </cell>
          <cell r="O9">
            <v>5</v>
          </cell>
          <cell r="P9" t="str">
            <v>角　井　俊　生</v>
          </cell>
          <cell r="Q9" t="str">
            <v>カクイ　トシキ</v>
          </cell>
          <cell r="R9" t="str">
            <v>黒部市</v>
          </cell>
          <cell r="S9">
            <v>2</v>
          </cell>
          <cell r="T9">
            <v>0.46249999999999997</v>
          </cell>
        </row>
        <row r="10">
          <cell r="F10">
            <v>8</v>
          </cell>
          <cell r="G10">
            <v>24</v>
          </cell>
          <cell r="H10">
            <v>2</v>
          </cell>
          <cell r="I10" t="str">
            <v>24-2</v>
          </cell>
          <cell r="J10" t="str">
            <v>50m平泳ぎ</v>
          </cell>
          <cell r="K10">
            <v>6</v>
          </cell>
          <cell r="L10">
            <v>26</v>
          </cell>
          <cell r="M10" t="str">
            <v>青年</v>
          </cell>
          <cell r="N10" t="str">
            <v>男子</v>
          </cell>
          <cell r="O10">
            <v>5</v>
          </cell>
          <cell r="P10" t="str">
            <v>角　井　俊　生</v>
          </cell>
          <cell r="Q10" t="str">
            <v>カクイ　トシキ</v>
          </cell>
          <cell r="R10" t="str">
            <v>黒部市</v>
          </cell>
          <cell r="S10">
            <v>2</v>
          </cell>
          <cell r="T10">
            <v>0.47430555555555554</v>
          </cell>
        </row>
        <row r="11">
          <cell r="F11">
            <v>9</v>
          </cell>
          <cell r="G11">
            <v>2</v>
          </cell>
          <cell r="H11">
            <v>3</v>
          </cell>
          <cell r="I11" t="str">
            <v>2-3</v>
          </cell>
          <cell r="J11" t="str">
            <v>25m自由形</v>
          </cell>
          <cell r="K11">
            <v>1</v>
          </cell>
          <cell r="L11">
            <v>6</v>
          </cell>
          <cell r="M11" t="str">
            <v>２部</v>
          </cell>
          <cell r="N11" t="str">
            <v>男子</v>
          </cell>
          <cell r="O11">
            <v>6</v>
          </cell>
          <cell r="P11" t="str">
            <v>吉　澤　育　男</v>
          </cell>
          <cell r="Q11" t="str">
            <v>ヨシザワ　イクオ</v>
          </cell>
          <cell r="R11" t="str">
            <v>黒部市</v>
          </cell>
          <cell r="S11">
            <v>2</v>
          </cell>
          <cell r="T11">
            <v>0.41180555555555554</v>
          </cell>
        </row>
        <row r="12">
          <cell r="F12">
            <v>10</v>
          </cell>
          <cell r="G12">
            <v>13</v>
          </cell>
          <cell r="H12">
            <v>2</v>
          </cell>
          <cell r="I12" t="str">
            <v>13-2</v>
          </cell>
          <cell r="J12" t="str">
            <v>25m平泳ぎ</v>
          </cell>
          <cell r="K12">
            <v>5</v>
          </cell>
          <cell r="L12">
            <v>6</v>
          </cell>
          <cell r="M12" t="str">
            <v>２部</v>
          </cell>
          <cell r="N12" t="str">
            <v>男子</v>
          </cell>
          <cell r="O12">
            <v>6</v>
          </cell>
          <cell r="P12" t="str">
            <v>吉　澤　育　男</v>
          </cell>
          <cell r="Q12" t="str">
            <v>ヨシザワ　イクオ</v>
          </cell>
          <cell r="R12" t="str">
            <v>黒部市</v>
          </cell>
          <cell r="S12">
            <v>2</v>
          </cell>
          <cell r="T12">
            <v>0.44305555555555554</v>
          </cell>
        </row>
        <row r="13">
          <cell r="F13">
            <v>11</v>
          </cell>
          <cell r="G13">
            <v>19</v>
          </cell>
          <cell r="H13">
            <v>3</v>
          </cell>
          <cell r="I13" t="str">
            <v>19-3</v>
          </cell>
          <cell r="J13" t="str">
            <v>50m自由形</v>
          </cell>
          <cell r="K13">
            <v>2</v>
          </cell>
          <cell r="L13">
            <v>26</v>
          </cell>
          <cell r="M13" t="str">
            <v>青年</v>
          </cell>
          <cell r="N13" t="str">
            <v>男子</v>
          </cell>
          <cell r="O13">
            <v>7</v>
          </cell>
          <cell r="P13" t="str">
            <v>土　開　康　平</v>
          </cell>
          <cell r="Q13" t="str">
            <v>ドカイ　コウヘイ</v>
          </cell>
          <cell r="R13" t="str">
            <v>上市町</v>
          </cell>
          <cell r="S13">
            <v>3</v>
          </cell>
          <cell r="T13">
            <v>0.46249999999999997</v>
          </cell>
        </row>
        <row r="14">
          <cell r="F14">
            <v>12</v>
          </cell>
          <cell r="G14">
            <v>25</v>
          </cell>
          <cell r="H14">
            <v>5</v>
          </cell>
          <cell r="I14" t="str">
            <v>25-5</v>
          </cell>
          <cell r="J14" t="str">
            <v>50mバタフライ</v>
          </cell>
          <cell r="K14">
            <v>8</v>
          </cell>
          <cell r="L14">
            <v>26</v>
          </cell>
          <cell r="M14" t="str">
            <v>青年</v>
          </cell>
          <cell r="N14" t="str">
            <v>男子</v>
          </cell>
          <cell r="O14">
            <v>7</v>
          </cell>
          <cell r="P14" t="str">
            <v>土　開　康　平</v>
          </cell>
          <cell r="Q14" t="str">
            <v>ドカイ　コウヘイ</v>
          </cell>
          <cell r="R14" t="str">
            <v>上市町</v>
          </cell>
          <cell r="S14">
            <v>3</v>
          </cell>
          <cell r="T14">
            <v>0.47430555555555554</v>
          </cell>
        </row>
        <row r="15">
          <cell r="F15">
            <v>13</v>
          </cell>
          <cell r="G15">
            <v>2</v>
          </cell>
          <cell r="H15">
            <v>2</v>
          </cell>
          <cell r="I15" t="str">
            <v>2-2</v>
          </cell>
          <cell r="J15" t="str">
            <v>25m自由形</v>
          </cell>
          <cell r="K15">
            <v>1</v>
          </cell>
          <cell r="L15">
            <v>2</v>
          </cell>
          <cell r="M15" t="str">
            <v>２部</v>
          </cell>
          <cell r="N15" t="str">
            <v>男子</v>
          </cell>
          <cell r="O15">
            <v>8</v>
          </cell>
          <cell r="P15" t="str">
            <v>堀　田　英　雄</v>
          </cell>
          <cell r="Q15" t="str">
            <v>ホリタ　ヒデオ</v>
          </cell>
          <cell r="R15" t="str">
            <v>上市町</v>
          </cell>
          <cell r="S15">
            <v>3</v>
          </cell>
          <cell r="T15">
            <v>0.41180555555555554</v>
          </cell>
        </row>
        <row r="16">
          <cell r="F16">
            <v>14</v>
          </cell>
          <cell r="G16">
            <v>8</v>
          </cell>
          <cell r="H16">
            <v>2</v>
          </cell>
          <cell r="I16" t="str">
            <v>8-2</v>
          </cell>
          <cell r="J16" t="str">
            <v>25m背泳ぎ</v>
          </cell>
          <cell r="K16">
            <v>3</v>
          </cell>
          <cell r="L16">
            <v>2</v>
          </cell>
          <cell r="M16" t="str">
            <v>２部</v>
          </cell>
          <cell r="N16" t="str">
            <v>男子</v>
          </cell>
          <cell r="O16">
            <v>8</v>
          </cell>
          <cell r="P16" t="str">
            <v>堀　田　英　雄</v>
          </cell>
          <cell r="Q16" t="str">
            <v>ホリタ　ヒデオ</v>
          </cell>
          <cell r="R16" t="str">
            <v>上市町</v>
          </cell>
          <cell r="S16">
            <v>3</v>
          </cell>
          <cell r="T16">
            <v>0.43124999999999997</v>
          </cell>
        </row>
        <row r="17">
          <cell r="F17">
            <v>15</v>
          </cell>
          <cell r="G17">
            <v>3</v>
          </cell>
          <cell r="H17">
            <v>2</v>
          </cell>
          <cell r="I17" t="str">
            <v>3-2</v>
          </cell>
          <cell r="J17" t="str">
            <v>25m自由形</v>
          </cell>
          <cell r="K17">
            <v>1</v>
          </cell>
          <cell r="L17">
            <v>26</v>
          </cell>
          <cell r="M17" t="str">
            <v>少年</v>
          </cell>
          <cell r="N17" t="str">
            <v>男子</v>
          </cell>
          <cell r="O17">
            <v>9</v>
          </cell>
          <cell r="P17" t="str">
            <v>尾　近　健　斗</v>
          </cell>
          <cell r="Q17" t="str">
            <v>オコン　ケント</v>
          </cell>
          <cell r="R17" t="str">
            <v>立山町</v>
          </cell>
          <cell r="S17">
            <v>4</v>
          </cell>
          <cell r="T17">
            <v>0.41388888888888892</v>
          </cell>
        </row>
        <row r="18">
          <cell r="F18">
            <v>16</v>
          </cell>
          <cell r="G18">
            <v>15</v>
          </cell>
          <cell r="H18">
            <v>3</v>
          </cell>
          <cell r="I18" t="str">
            <v>15-3</v>
          </cell>
          <cell r="J18" t="str">
            <v>25mバタフライ</v>
          </cell>
          <cell r="K18">
            <v>7</v>
          </cell>
          <cell r="L18">
            <v>26</v>
          </cell>
          <cell r="M18" t="str">
            <v>少年</v>
          </cell>
          <cell r="N18" t="str">
            <v>男子</v>
          </cell>
          <cell r="O18">
            <v>9</v>
          </cell>
          <cell r="P18" t="str">
            <v>尾　近　健　斗</v>
          </cell>
          <cell r="Q18" t="str">
            <v>オコン　ケント</v>
          </cell>
          <cell r="R18" t="str">
            <v>立山町</v>
          </cell>
          <cell r="S18">
            <v>4</v>
          </cell>
          <cell r="T18">
            <v>0.45069444444444445</v>
          </cell>
        </row>
        <row r="19">
          <cell r="F19">
            <v>17</v>
          </cell>
          <cell r="G19">
            <v>9</v>
          </cell>
          <cell r="H19">
            <v>2</v>
          </cell>
          <cell r="I19" t="str">
            <v>9-2</v>
          </cell>
          <cell r="J19" t="str">
            <v>25m背泳ぎ</v>
          </cell>
          <cell r="K19">
            <v>3</v>
          </cell>
          <cell r="L19">
            <v>26</v>
          </cell>
          <cell r="M19" t="str">
            <v>青年</v>
          </cell>
          <cell r="N19" t="str">
            <v>男子</v>
          </cell>
          <cell r="O19">
            <v>10</v>
          </cell>
          <cell r="P19" t="str">
            <v>島　田　嵩　久</v>
          </cell>
          <cell r="Q19" t="str">
            <v>シマダ　タカヒサ</v>
          </cell>
          <cell r="R19" t="str">
            <v>舟橋村</v>
          </cell>
          <cell r="S19">
            <v>5</v>
          </cell>
          <cell r="T19">
            <v>0.43333333333333335</v>
          </cell>
          <cell r="U19" t="str">
            <v>介助</v>
          </cell>
        </row>
        <row r="20">
          <cell r="F20">
            <v>18</v>
          </cell>
          <cell r="G20">
            <v>13</v>
          </cell>
          <cell r="H20">
            <v>4</v>
          </cell>
          <cell r="I20" t="str">
            <v>13-4</v>
          </cell>
          <cell r="J20" t="str">
            <v>25m平泳ぎ</v>
          </cell>
          <cell r="K20">
            <v>5</v>
          </cell>
          <cell r="L20">
            <v>26</v>
          </cell>
          <cell r="M20" t="str">
            <v>青年</v>
          </cell>
          <cell r="N20" t="str">
            <v>男子</v>
          </cell>
          <cell r="O20">
            <v>10</v>
          </cell>
          <cell r="P20" t="str">
            <v>島　田　嵩　久</v>
          </cell>
          <cell r="Q20" t="str">
            <v>シマダ　タカヒサ</v>
          </cell>
          <cell r="R20" t="str">
            <v>舟橋村</v>
          </cell>
          <cell r="S20">
            <v>5</v>
          </cell>
          <cell r="T20">
            <v>0.44305555555555554</v>
          </cell>
          <cell r="U20" t="str">
            <v>介助、水中ス</v>
          </cell>
        </row>
        <row r="21">
          <cell r="F21">
            <v>19</v>
          </cell>
          <cell r="G21">
            <v>6</v>
          </cell>
          <cell r="H21">
            <v>4</v>
          </cell>
          <cell r="I21" t="str">
            <v>6-4</v>
          </cell>
          <cell r="J21" t="str">
            <v>25m自由形</v>
          </cell>
          <cell r="K21">
            <v>1</v>
          </cell>
          <cell r="L21">
            <v>26</v>
          </cell>
          <cell r="M21" t="str">
            <v>青年</v>
          </cell>
          <cell r="N21" t="str">
            <v>男子</v>
          </cell>
          <cell r="O21">
            <v>11</v>
          </cell>
          <cell r="P21" t="str">
            <v>髙　木　天　峰</v>
          </cell>
          <cell r="Q21" t="str">
            <v>タカギ　テンポウ</v>
          </cell>
          <cell r="R21" t="str">
            <v>富山市</v>
          </cell>
          <cell r="S21">
            <v>6</v>
          </cell>
          <cell r="T21">
            <v>0.4236111111111111</v>
          </cell>
          <cell r="U21" t="str">
            <v>水中ス</v>
          </cell>
        </row>
        <row r="22">
          <cell r="F22">
            <v>20</v>
          </cell>
          <cell r="G22">
            <v>9</v>
          </cell>
          <cell r="H22">
            <v>3</v>
          </cell>
          <cell r="I22" t="str">
            <v>9-3</v>
          </cell>
          <cell r="J22" t="str">
            <v>25m背泳ぎ</v>
          </cell>
          <cell r="K22">
            <v>3</v>
          </cell>
          <cell r="L22">
            <v>26</v>
          </cell>
          <cell r="M22" t="str">
            <v>青年</v>
          </cell>
          <cell r="N22" t="str">
            <v>男子</v>
          </cell>
          <cell r="O22">
            <v>11</v>
          </cell>
          <cell r="P22" t="str">
            <v>髙　木　天　峰</v>
          </cell>
          <cell r="Q22" t="str">
            <v>タカギ　テンポウ</v>
          </cell>
          <cell r="R22" t="str">
            <v>富山市</v>
          </cell>
          <cell r="S22">
            <v>6</v>
          </cell>
          <cell r="T22">
            <v>0.43333333333333335</v>
          </cell>
        </row>
        <row r="23">
          <cell r="F23">
            <v>21</v>
          </cell>
          <cell r="G23">
            <v>7</v>
          </cell>
          <cell r="H23">
            <v>3</v>
          </cell>
          <cell r="I23" t="str">
            <v>7-3</v>
          </cell>
          <cell r="J23" t="str">
            <v>25m自由形</v>
          </cell>
          <cell r="K23">
            <v>1</v>
          </cell>
          <cell r="L23">
            <v>26</v>
          </cell>
          <cell r="M23" t="str">
            <v>青年</v>
          </cell>
          <cell r="N23" t="str">
            <v>男子</v>
          </cell>
          <cell r="O23">
            <v>12</v>
          </cell>
          <cell r="P23" t="str">
            <v>田　村　宏　道</v>
          </cell>
          <cell r="Q23" t="str">
            <v>タムラ　ヒロミチ</v>
          </cell>
          <cell r="R23" t="str">
            <v>富山市</v>
          </cell>
          <cell r="S23">
            <v>6</v>
          </cell>
          <cell r="T23">
            <v>0.4291666666666667</v>
          </cell>
          <cell r="U23" t="str">
            <v>水中ス</v>
          </cell>
        </row>
        <row r="24">
          <cell r="F24">
            <v>22</v>
          </cell>
          <cell r="G24">
            <v>16</v>
          </cell>
          <cell r="H24">
            <v>2</v>
          </cell>
          <cell r="I24" t="str">
            <v>16-2</v>
          </cell>
          <cell r="J24" t="str">
            <v>25mバタフライ</v>
          </cell>
          <cell r="K24">
            <v>7</v>
          </cell>
          <cell r="L24">
            <v>26</v>
          </cell>
          <cell r="M24" t="str">
            <v>青年</v>
          </cell>
          <cell r="N24" t="str">
            <v>男子</v>
          </cell>
          <cell r="O24">
            <v>12</v>
          </cell>
          <cell r="P24" t="str">
            <v>田　村　宏　道</v>
          </cell>
          <cell r="Q24" t="str">
            <v>タムラ　ヒロミチ</v>
          </cell>
          <cell r="R24" t="str">
            <v>富山市</v>
          </cell>
          <cell r="S24">
            <v>6</v>
          </cell>
          <cell r="T24">
            <v>0.45277777777777778</v>
          </cell>
          <cell r="U24" t="str">
            <v>水中ス</v>
          </cell>
        </row>
        <row r="25">
          <cell r="F25">
            <v>23</v>
          </cell>
          <cell r="G25">
            <v>4</v>
          </cell>
          <cell r="H25">
            <v>2</v>
          </cell>
          <cell r="I25" t="str">
            <v>4-2</v>
          </cell>
          <cell r="J25" t="str">
            <v>25m自由形</v>
          </cell>
          <cell r="K25">
            <v>1</v>
          </cell>
          <cell r="L25">
            <v>26</v>
          </cell>
          <cell r="M25" t="str">
            <v>少年</v>
          </cell>
          <cell r="N25" t="str">
            <v>男子</v>
          </cell>
          <cell r="O25">
            <v>13</v>
          </cell>
          <cell r="P25" t="str">
            <v>坂　井　洸　太</v>
          </cell>
          <cell r="Q25" t="str">
            <v>サカイ　コウタ</v>
          </cell>
          <cell r="R25" t="str">
            <v>富山市</v>
          </cell>
          <cell r="S25">
            <v>6</v>
          </cell>
          <cell r="T25">
            <v>0.41944444444444445</v>
          </cell>
          <cell r="U25" t="str">
            <v>水中ス</v>
          </cell>
        </row>
        <row r="26">
          <cell r="F26">
            <v>24</v>
          </cell>
          <cell r="G26">
            <v>15</v>
          </cell>
          <cell r="H26">
            <v>4</v>
          </cell>
          <cell r="I26" t="str">
            <v>15-4</v>
          </cell>
          <cell r="J26" t="str">
            <v>25mバタフライ</v>
          </cell>
          <cell r="K26">
            <v>7</v>
          </cell>
          <cell r="L26">
            <v>26</v>
          </cell>
          <cell r="M26" t="str">
            <v>少年</v>
          </cell>
          <cell r="N26" t="str">
            <v>男子</v>
          </cell>
          <cell r="O26">
            <v>13</v>
          </cell>
          <cell r="P26" t="str">
            <v>坂　井　洸　太</v>
          </cell>
          <cell r="Q26" t="str">
            <v>サカイ　コウタ</v>
          </cell>
          <cell r="R26" t="str">
            <v>富山市</v>
          </cell>
          <cell r="S26">
            <v>6</v>
          </cell>
          <cell r="T26">
            <v>0.45069444444444445</v>
          </cell>
          <cell r="U26" t="str">
            <v>水中ス</v>
          </cell>
        </row>
        <row r="27">
          <cell r="F27">
            <v>25</v>
          </cell>
          <cell r="G27">
            <v>6</v>
          </cell>
          <cell r="H27">
            <v>5</v>
          </cell>
          <cell r="I27" t="str">
            <v>6-5</v>
          </cell>
          <cell r="J27" t="str">
            <v>25m自由形</v>
          </cell>
          <cell r="K27">
            <v>1</v>
          </cell>
          <cell r="L27">
            <v>26</v>
          </cell>
          <cell r="M27" t="str">
            <v>青年</v>
          </cell>
          <cell r="N27" t="str">
            <v>男子</v>
          </cell>
          <cell r="O27">
            <v>14</v>
          </cell>
          <cell r="P27" t="str">
            <v>野　澤　健　太</v>
          </cell>
          <cell r="Q27" t="str">
            <v>ノザワ　ケンタ</v>
          </cell>
          <cell r="R27" t="str">
            <v>富山市</v>
          </cell>
          <cell r="S27">
            <v>6</v>
          </cell>
          <cell r="T27">
            <v>0.4236111111111111</v>
          </cell>
          <cell r="U27" t="str">
            <v>水中ス</v>
          </cell>
        </row>
        <row r="28">
          <cell r="F28">
            <v>26</v>
          </cell>
          <cell r="G28">
            <v>9</v>
          </cell>
          <cell r="H28">
            <v>4</v>
          </cell>
          <cell r="I28" t="str">
            <v>9-4</v>
          </cell>
          <cell r="J28" t="str">
            <v>25m背泳ぎ</v>
          </cell>
          <cell r="K28">
            <v>3</v>
          </cell>
          <cell r="L28">
            <v>26</v>
          </cell>
          <cell r="M28" t="str">
            <v>青年</v>
          </cell>
          <cell r="N28" t="str">
            <v>男子</v>
          </cell>
          <cell r="O28">
            <v>14</v>
          </cell>
          <cell r="P28" t="str">
            <v>野　澤　健　太</v>
          </cell>
          <cell r="Q28" t="str">
            <v>ノザワ　ケンタ</v>
          </cell>
          <cell r="R28" t="str">
            <v>富山市</v>
          </cell>
          <cell r="S28">
            <v>6</v>
          </cell>
          <cell r="T28">
            <v>0.43333333333333335</v>
          </cell>
        </row>
        <row r="29">
          <cell r="F29">
            <v>27</v>
          </cell>
          <cell r="G29">
            <v>13</v>
          </cell>
          <cell r="H29">
            <v>5</v>
          </cell>
          <cell r="I29" t="str">
            <v>13-5</v>
          </cell>
          <cell r="J29" t="str">
            <v>25m平泳ぎ</v>
          </cell>
          <cell r="K29">
            <v>5</v>
          </cell>
          <cell r="L29">
            <v>26</v>
          </cell>
          <cell r="M29" t="str">
            <v>青年</v>
          </cell>
          <cell r="N29" t="str">
            <v>男子</v>
          </cell>
          <cell r="O29">
            <v>15</v>
          </cell>
          <cell r="P29" t="str">
            <v>立　石　雄太郎</v>
          </cell>
          <cell r="Q29" t="str">
            <v>タテイシ　ユウタロウ</v>
          </cell>
          <cell r="R29" t="str">
            <v>富山市</v>
          </cell>
          <cell r="S29">
            <v>6</v>
          </cell>
          <cell r="T29">
            <v>0.44305555555555554</v>
          </cell>
        </row>
        <row r="30">
          <cell r="F30">
            <v>28</v>
          </cell>
          <cell r="G30">
            <v>19</v>
          </cell>
          <cell r="H30">
            <v>4</v>
          </cell>
          <cell r="I30" t="str">
            <v>19-4</v>
          </cell>
          <cell r="J30" t="str">
            <v>50m自由形</v>
          </cell>
          <cell r="K30">
            <v>2</v>
          </cell>
          <cell r="L30">
            <v>26</v>
          </cell>
          <cell r="M30" t="str">
            <v>青年</v>
          </cell>
          <cell r="N30" t="str">
            <v>男子</v>
          </cell>
          <cell r="O30">
            <v>15</v>
          </cell>
          <cell r="P30" t="str">
            <v>立　石　雄太郎</v>
          </cell>
          <cell r="Q30" t="str">
            <v>タテイシ　ユウタロウ</v>
          </cell>
          <cell r="R30" t="str">
            <v>富山市</v>
          </cell>
          <cell r="S30">
            <v>6</v>
          </cell>
          <cell r="T30">
            <v>0.46249999999999997</v>
          </cell>
        </row>
        <row r="31">
          <cell r="F31">
            <v>29</v>
          </cell>
          <cell r="G31">
            <v>7</v>
          </cell>
          <cell r="H31">
            <v>1</v>
          </cell>
          <cell r="I31" t="str">
            <v>7-1</v>
          </cell>
          <cell r="J31" t="str">
            <v>25m自由形</v>
          </cell>
          <cell r="K31">
            <v>1</v>
          </cell>
          <cell r="L31">
            <v>26</v>
          </cell>
          <cell r="M31" t="str">
            <v>青年</v>
          </cell>
          <cell r="N31" t="str">
            <v>男子</v>
          </cell>
          <cell r="O31">
            <v>16</v>
          </cell>
          <cell r="P31" t="str">
            <v>小野寺　拓　海</v>
          </cell>
          <cell r="Q31" t="str">
            <v>オノデラ　タクミ</v>
          </cell>
          <cell r="R31" t="str">
            <v>富山市</v>
          </cell>
          <cell r="S31">
            <v>6</v>
          </cell>
          <cell r="T31">
            <v>0.4291666666666667</v>
          </cell>
          <cell r="U31" t="str">
            <v>水中ス</v>
          </cell>
        </row>
        <row r="32">
          <cell r="F32">
            <v>30</v>
          </cell>
          <cell r="G32">
            <v>1</v>
          </cell>
          <cell r="H32">
            <v>4</v>
          </cell>
          <cell r="I32" t="str">
            <v>1-4</v>
          </cell>
          <cell r="J32" t="str">
            <v>25m自由形</v>
          </cell>
          <cell r="K32">
            <v>1</v>
          </cell>
          <cell r="L32">
            <v>7</v>
          </cell>
          <cell r="M32" t="str">
            <v>２部</v>
          </cell>
          <cell r="N32" t="str">
            <v>女子</v>
          </cell>
          <cell r="O32">
            <v>17</v>
          </cell>
          <cell r="P32" t="str">
            <v>宮　崎　明　美</v>
          </cell>
          <cell r="Q32" t="str">
            <v>ミヤザキ　アケミ</v>
          </cell>
          <cell r="R32" t="str">
            <v>富山市</v>
          </cell>
          <cell r="S32">
            <v>6</v>
          </cell>
          <cell r="T32">
            <v>0.40972222222222227</v>
          </cell>
          <cell r="U32" t="str">
            <v>水中ス</v>
          </cell>
        </row>
        <row r="33">
          <cell r="F33">
            <v>31</v>
          </cell>
          <cell r="G33">
            <v>6</v>
          </cell>
          <cell r="H33">
            <v>3</v>
          </cell>
          <cell r="I33" t="str">
            <v>6-3</v>
          </cell>
          <cell r="J33" t="str">
            <v>25m自由形</v>
          </cell>
          <cell r="K33">
            <v>1</v>
          </cell>
          <cell r="L33">
            <v>26</v>
          </cell>
          <cell r="M33" t="str">
            <v>青年</v>
          </cell>
          <cell r="N33" t="str">
            <v>男子</v>
          </cell>
          <cell r="O33">
            <v>18</v>
          </cell>
          <cell r="P33" t="str">
            <v>花　木　伯　人</v>
          </cell>
          <cell r="Q33" t="str">
            <v>ハナキ　ハクト</v>
          </cell>
          <cell r="R33" t="str">
            <v>富山市</v>
          </cell>
          <cell r="S33">
            <v>6</v>
          </cell>
          <cell r="T33">
            <v>0.4236111111111111</v>
          </cell>
          <cell r="U33" t="str">
            <v>水中ス</v>
          </cell>
        </row>
        <row r="34">
          <cell r="F34">
            <v>32</v>
          </cell>
          <cell r="G34">
            <v>20</v>
          </cell>
          <cell r="H34">
            <v>3</v>
          </cell>
          <cell r="I34" t="str">
            <v>20-3</v>
          </cell>
          <cell r="J34" t="str">
            <v>50m自由形</v>
          </cell>
          <cell r="K34">
            <v>2</v>
          </cell>
          <cell r="L34">
            <v>26</v>
          </cell>
          <cell r="M34" t="str">
            <v>青年</v>
          </cell>
          <cell r="N34" t="str">
            <v>男子</v>
          </cell>
          <cell r="O34">
            <v>18</v>
          </cell>
          <cell r="P34" t="str">
            <v>花　木　伯　人</v>
          </cell>
          <cell r="Q34" t="str">
            <v>ハナキ　ハクト</v>
          </cell>
          <cell r="R34" t="str">
            <v>富山市</v>
          </cell>
          <cell r="S34">
            <v>6</v>
          </cell>
          <cell r="T34">
            <v>0.4680555555555555</v>
          </cell>
          <cell r="U34" t="str">
            <v>水中ス</v>
          </cell>
        </row>
        <row r="35">
          <cell r="F35">
            <v>33</v>
          </cell>
          <cell r="G35">
            <v>5</v>
          </cell>
          <cell r="H35">
            <v>2</v>
          </cell>
          <cell r="I35" t="str">
            <v>5-2</v>
          </cell>
          <cell r="J35" t="str">
            <v>25m自由形</v>
          </cell>
          <cell r="K35">
            <v>1</v>
          </cell>
          <cell r="L35">
            <v>26</v>
          </cell>
          <cell r="M35" t="str">
            <v>少年</v>
          </cell>
          <cell r="N35" t="str">
            <v>男子</v>
          </cell>
          <cell r="O35">
            <v>19</v>
          </cell>
          <cell r="P35" t="str">
            <v>正　村　壮　生</v>
          </cell>
          <cell r="Q35" t="str">
            <v>マサムラ　ソウキ</v>
          </cell>
          <cell r="R35" t="str">
            <v>富山市</v>
          </cell>
          <cell r="S35">
            <v>6</v>
          </cell>
          <cell r="T35">
            <v>0.42152777777777778</v>
          </cell>
          <cell r="U35" t="str">
            <v>水中ス</v>
          </cell>
        </row>
        <row r="36">
          <cell r="F36">
            <v>34</v>
          </cell>
          <cell r="G36">
            <v>19</v>
          </cell>
          <cell r="H36">
            <v>5</v>
          </cell>
          <cell r="I36" t="str">
            <v>19-5</v>
          </cell>
          <cell r="J36" t="str">
            <v>50m自由形</v>
          </cell>
          <cell r="K36">
            <v>2</v>
          </cell>
          <cell r="L36">
            <v>26</v>
          </cell>
          <cell r="M36" t="str">
            <v>青年</v>
          </cell>
          <cell r="N36" t="str">
            <v>男子</v>
          </cell>
          <cell r="O36">
            <v>20</v>
          </cell>
          <cell r="P36" t="str">
            <v>藤　永　拓　也</v>
          </cell>
          <cell r="Q36" t="str">
            <v>フジナガ　タクヤ</v>
          </cell>
          <cell r="R36" t="str">
            <v>富山市</v>
          </cell>
          <cell r="S36">
            <v>6</v>
          </cell>
          <cell r="T36">
            <v>0.46249999999999997</v>
          </cell>
        </row>
        <row r="37">
          <cell r="F37">
            <v>35</v>
          </cell>
          <cell r="G37">
            <v>24</v>
          </cell>
          <cell r="H37">
            <v>3</v>
          </cell>
          <cell r="I37" t="str">
            <v>24-3</v>
          </cell>
          <cell r="J37" t="str">
            <v>50m平泳ぎ</v>
          </cell>
          <cell r="K37">
            <v>6</v>
          </cell>
          <cell r="L37">
            <v>26</v>
          </cell>
          <cell r="M37" t="str">
            <v>青年</v>
          </cell>
          <cell r="N37" t="str">
            <v>男子</v>
          </cell>
          <cell r="O37">
            <v>20</v>
          </cell>
          <cell r="P37" t="str">
            <v>藤　永　拓　也</v>
          </cell>
          <cell r="Q37" t="str">
            <v>フジナガ　タクヤ</v>
          </cell>
          <cell r="R37" t="str">
            <v>富山市</v>
          </cell>
          <cell r="S37">
            <v>6</v>
          </cell>
          <cell r="T37">
            <v>0.47430555555555554</v>
          </cell>
        </row>
        <row r="38">
          <cell r="F38">
            <v>36</v>
          </cell>
          <cell r="G38">
            <v>3</v>
          </cell>
          <cell r="H38">
            <v>3</v>
          </cell>
          <cell r="I38" t="str">
            <v>3-3</v>
          </cell>
          <cell r="J38" t="str">
            <v>25m自由形</v>
          </cell>
          <cell r="K38">
            <v>1</v>
          </cell>
          <cell r="L38">
            <v>26</v>
          </cell>
          <cell r="M38" t="str">
            <v>少年</v>
          </cell>
          <cell r="N38" t="str">
            <v>男子</v>
          </cell>
          <cell r="O38">
            <v>21</v>
          </cell>
          <cell r="P38" t="str">
            <v>野　村　圭　佑</v>
          </cell>
          <cell r="Q38" t="str">
            <v>ノムラ　ケイスケ</v>
          </cell>
          <cell r="R38" t="str">
            <v>富山市</v>
          </cell>
          <cell r="S38">
            <v>6</v>
          </cell>
          <cell r="T38">
            <v>0.41388888888888892</v>
          </cell>
          <cell r="U38" t="str">
            <v>水中ス</v>
          </cell>
        </row>
        <row r="39">
          <cell r="F39">
            <v>37</v>
          </cell>
          <cell r="G39">
            <v>10</v>
          </cell>
          <cell r="H39">
            <v>2</v>
          </cell>
          <cell r="I39" t="str">
            <v>10-2</v>
          </cell>
          <cell r="J39" t="str">
            <v>25m背泳ぎ</v>
          </cell>
          <cell r="K39">
            <v>3</v>
          </cell>
          <cell r="L39">
            <v>26</v>
          </cell>
          <cell r="M39" t="str">
            <v>少年</v>
          </cell>
          <cell r="N39" t="str">
            <v>男子</v>
          </cell>
          <cell r="O39">
            <v>21</v>
          </cell>
          <cell r="P39" t="str">
            <v>野　村　圭　佑</v>
          </cell>
          <cell r="Q39" t="str">
            <v>ノムラ　ケイスケ</v>
          </cell>
          <cell r="R39" t="str">
            <v>富山市</v>
          </cell>
          <cell r="S39">
            <v>6</v>
          </cell>
          <cell r="T39">
            <v>0.43888888888888888</v>
          </cell>
        </row>
        <row r="40">
          <cell r="F40">
            <v>38</v>
          </cell>
          <cell r="G40">
            <v>18</v>
          </cell>
          <cell r="H40">
            <v>3</v>
          </cell>
          <cell r="I40" t="str">
            <v>18-3</v>
          </cell>
          <cell r="J40" t="str">
            <v>50m自由形</v>
          </cell>
          <cell r="K40">
            <v>2</v>
          </cell>
          <cell r="L40">
            <v>26</v>
          </cell>
          <cell r="M40" t="str">
            <v>少年</v>
          </cell>
          <cell r="N40" t="str">
            <v>男子</v>
          </cell>
          <cell r="O40">
            <v>22</v>
          </cell>
          <cell r="P40" t="str">
            <v>石　金　颯　太</v>
          </cell>
          <cell r="Q40" t="str">
            <v>イシカネ　ソウタ</v>
          </cell>
          <cell r="R40" t="str">
            <v>富山市</v>
          </cell>
          <cell r="S40">
            <v>6</v>
          </cell>
          <cell r="T40">
            <v>0.4604166666666667</v>
          </cell>
        </row>
        <row r="41">
          <cell r="F41">
            <v>39</v>
          </cell>
          <cell r="G41">
            <v>12</v>
          </cell>
          <cell r="H41">
            <v>5</v>
          </cell>
          <cell r="I41" t="str">
            <v>12-5</v>
          </cell>
          <cell r="J41" t="str">
            <v>25m平泳ぎ</v>
          </cell>
          <cell r="K41">
            <v>5</v>
          </cell>
          <cell r="L41">
            <v>26</v>
          </cell>
          <cell r="M41" t="str">
            <v>少年</v>
          </cell>
          <cell r="N41" t="str">
            <v>女子</v>
          </cell>
          <cell r="O41">
            <v>23</v>
          </cell>
          <cell r="P41" t="str">
            <v>広　島　遥　佳</v>
          </cell>
          <cell r="Q41" t="str">
            <v>ヒロシマ　ハルカ</v>
          </cell>
          <cell r="R41" t="str">
            <v>富山市</v>
          </cell>
          <cell r="S41">
            <v>6</v>
          </cell>
          <cell r="T41">
            <v>0.44097222222222227</v>
          </cell>
        </row>
        <row r="42">
          <cell r="F42">
            <v>40</v>
          </cell>
          <cell r="G42">
            <v>23</v>
          </cell>
          <cell r="H42">
            <v>5</v>
          </cell>
          <cell r="I42" t="str">
            <v>23-5</v>
          </cell>
          <cell r="J42" t="str">
            <v>50m平泳ぎ</v>
          </cell>
          <cell r="K42">
            <v>6</v>
          </cell>
          <cell r="L42">
            <v>26</v>
          </cell>
          <cell r="M42" t="str">
            <v>少年</v>
          </cell>
          <cell r="N42" t="str">
            <v>女子</v>
          </cell>
          <cell r="O42">
            <v>23</v>
          </cell>
          <cell r="P42" t="str">
            <v>広　島　遥　佳</v>
          </cell>
          <cell r="Q42" t="str">
            <v>ヒロシマ　ハルカ</v>
          </cell>
          <cell r="R42" t="str">
            <v>富山市</v>
          </cell>
          <cell r="S42">
            <v>6</v>
          </cell>
          <cell r="T42">
            <v>0.47222222222222227</v>
          </cell>
        </row>
        <row r="43">
          <cell r="F43">
            <v>41</v>
          </cell>
          <cell r="G43">
            <v>7</v>
          </cell>
          <cell r="H43">
            <v>2</v>
          </cell>
          <cell r="I43" t="str">
            <v>7-2</v>
          </cell>
          <cell r="J43" t="str">
            <v>25m自由形</v>
          </cell>
          <cell r="K43">
            <v>1</v>
          </cell>
          <cell r="L43">
            <v>26</v>
          </cell>
          <cell r="M43" t="str">
            <v>青年</v>
          </cell>
          <cell r="N43" t="str">
            <v>男子</v>
          </cell>
          <cell r="O43">
            <v>24</v>
          </cell>
          <cell r="P43" t="str">
            <v>家　倉　広　大</v>
          </cell>
          <cell r="Q43" t="str">
            <v>イエクラ　コウタ</v>
          </cell>
          <cell r="R43" t="str">
            <v>射水市</v>
          </cell>
          <cell r="S43">
            <v>7</v>
          </cell>
          <cell r="T43">
            <v>0.4291666666666667</v>
          </cell>
        </row>
        <row r="44">
          <cell r="F44">
            <v>42</v>
          </cell>
          <cell r="G44">
            <v>16</v>
          </cell>
          <cell r="H44">
            <v>3</v>
          </cell>
          <cell r="I44" t="str">
            <v>16-3</v>
          </cell>
          <cell r="J44" t="str">
            <v>25mバタフライ</v>
          </cell>
          <cell r="K44">
            <v>7</v>
          </cell>
          <cell r="L44">
            <v>26</v>
          </cell>
          <cell r="M44" t="str">
            <v>青年</v>
          </cell>
          <cell r="N44" t="str">
            <v>男子</v>
          </cell>
          <cell r="O44">
            <v>24</v>
          </cell>
          <cell r="P44" t="str">
            <v>家　倉　広　大</v>
          </cell>
          <cell r="Q44" t="str">
            <v>イエクラ　コウタ</v>
          </cell>
          <cell r="R44" t="str">
            <v>射水市</v>
          </cell>
          <cell r="S44">
            <v>7</v>
          </cell>
          <cell r="T44">
            <v>0.45277777777777778</v>
          </cell>
        </row>
        <row r="45">
          <cell r="F45">
            <v>43</v>
          </cell>
          <cell r="G45">
            <v>2</v>
          </cell>
          <cell r="H45">
            <v>4</v>
          </cell>
          <cell r="I45" t="str">
            <v>2-4</v>
          </cell>
          <cell r="J45" t="str">
            <v>25m自由形</v>
          </cell>
          <cell r="K45">
            <v>1</v>
          </cell>
          <cell r="L45">
            <v>25</v>
          </cell>
          <cell r="M45" t="str">
            <v>１部</v>
          </cell>
          <cell r="N45" t="str">
            <v>男子</v>
          </cell>
          <cell r="O45">
            <v>25</v>
          </cell>
          <cell r="P45" t="str">
            <v>中　尾　拓　也</v>
          </cell>
          <cell r="Q45" t="str">
            <v>ナカオ　タクヤ</v>
          </cell>
          <cell r="R45" t="str">
            <v>射水市</v>
          </cell>
          <cell r="S45">
            <v>7</v>
          </cell>
          <cell r="T45">
            <v>0.41180555555555554</v>
          </cell>
        </row>
        <row r="46">
          <cell r="F46">
            <v>44</v>
          </cell>
          <cell r="G46">
            <v>18</v>
          </cell>
          <cell r="H46">
            <v>2</v>
          </cell>
          <cell r="I46" t="str">
            <v>18-2</v>
          </cell>
          <cell r="J46" t="str">
            <v>50m自由形</v>
          </cell>
          <cell r="K46">
            <v>2</v>
          </cell>
          <cell r="L46">
            <v>25</v>
          </cell>
          <cell r="M46" t="str">
            <v>１部</v>
          </cell>
          <cell r="N46" t="str">
            <v>男子</v>
          </cell>
          <cell r="O46">
            <v>25</v>
          </cell>
          <cell r="P46" t="str">
            <v>中　尾　拓　也</v>
          </cell>
          <cell r="Q46" t="str">
            <v>ナカオ　タクヤ</v>
          </cell>
          <cell r="R46" t="str">
            <v>射水市</v>
          </cell>
          <cell r="S46">
            <v>7</v>
          </cell>
          <cell r="T46">
            <v>0.4604166666666667</v>
          </cell>
        </row>
        <row r="47">
          <cell r="F47">
            <v>45</v>
          </cell>
          <cell r="G47">
            <v>1</v>
          </cell>
          <cell r="H47">
            <v>2</v>
          </cell>
          <cell r="I47" t="str">
            <v>1-2</v>
          </cell>
          <cell r="J47" t="str">
            <v>25m自由形</v>
          </cell>
          <cell r="K47">
            <v>1</v>
          </cell>
          <cell r="L47">
            <v>18</v>
          </cell>
          <cell r="M47" t="str">
            <v>１部</v>
          </cell>
          <cell r="N47" t="str">
            <v>女子</v>
          </cell>
          <cell r="O47">
            <v>26</v>
          </cell>
          <cell r="P47" t="str">
            <v>山　﨑　風　香</v>
          </cell>
          <cell r="Q47" t="str">
            <v>ヤマザキ　フウカ</v>
          </cell>
          <cell r="R47" t="str">
            <v>高岡市</v>
          </cell>
          <cell r="S47">
            <v>8</v>
          </cell>
          <cell r="T47">
            <v>0.40972222222222227</v>
          </cell>
          <cell r="U47" t="str">
            <v>介助、水中ス</v>
          </cell>
        </row>
        <row r="48">
          <cell r="F48">
            <v>46</v>
          </cell>
          <cell r="G48">
            <v>17</v>
          </cell>
          <cell r="H48">
            <v>3</v>
          </cell>
          <cell r="I48" t="str">
            <v>17-3</v>
          </cell>
          <cell r="J48" t="str">
            <v>50m自由形</v>
          </cell>
          <cell r="K48">
            <v>2</v>
          </cell>
          <cell r="L48">
            <v>18</v>
          </cell>
          <cell r="M48" t="str">
            <v>１部</v>
          </cell>
          <cell r="N48" t="str">
            <v>女子</v>
          </cell>
          <cell r="O48">
            <v>26</v>
          </cell>
          <cell r="P48" t="str">
            <v>山　﨑　風　香</v>
          </cell>
          <cell r="Q48" t="str">
            <v>ヤマザキ　フウカ</v>
          </cell>
          <cell r="R48" t="str">
            <v>高岡市</v>
          </cell>
          <cell r="S48">
            <v>8</v>
          </cell>
          <cell r="T48">
            <v>0.45833333333333331</v>
          </cell>
          <cell r="U48" t="str">
            <v>介助、水中ス</v>
          </cell>
        </row>
        <row r="49">
          <cell r="F49">
            <v>47</v>
          </cell>
          <cell r="G49">
            <v>8</v>
          </cell>
          <cell r="H49">
            <v>3</v>
          </cell>
          <cell r="I49" t="str">
            <v>8-3</v>
          </cell>
          <cell r="J49" t="str">
            <v>25m背泳ぎ</v>
          </cell>
          <cell r="K49">
            <v>3</v>
          </cell>
          <cell r="L49">
            <v>1</v>
          </cell>
          <cell r="M49" t="str">
            <v>２部</v>
          </cell>
          <cell r="N49" t="str">
            <v>男子</v>
          </cell>
          <cell r="O49">
            <v>27</v>
          </cell>
          <cell r="P49" t="str">
            <v>朝　山　高　志</v>
          </cell>
          <cell r="Q49" t="str">
            <v>アサヤマ　タカシ</v>
          </cell>
          <cell r="R49" t="str">
            <v>砺波市</v>
          </cell>
          <cell r="S49">
            <v>9</v>
          </cell>
          <cell r="T49">
            <v>0.43124999999999997</v>
          </cell>
        </row>
        <row r="50">
          <cell r="F50">
            <v>48</v>
          </cell>
          <cell r="G50">
            <v>15</v>
          </cell>
          <cell r="H50">
            <v>2</v>
          </cell>
          <cell r="I50" t="str">
            <v>15-2</v>
          </cell>
          <cell r="J50" t="str">
            <v>25mバタフライ</v>
          </cell>
          <cell r="K50">
            <v>7</v>
          </cell>
          <cell r="L50">
            <v>1</v>
          </cell>
          <cell r="M50" t="str">
            <v>２部</v>
          </cell>
          <cell r="N50" t="str">
            <v>男子</v>
          </cell>
          <cell r="O50">
            <v>27</v>
          </cell>
          <cell r="P50" t="str">
            <v>朝　山　高　志</v>
          </cell>
          <cell r="Q50" t="str">
            <v>アサヤマ　タカシ</v>
          </cell>
          <cell r="R50" t="str">
            <v>砺波市</v>
          </cell>
          <cell r="S50">
            <v>9</v>
          </cell>
          <cell r="T50">
            <v>0.45069444444444445</v>
          </cell>
        </row>
        <row r="51">
          <cell r="F51">
            <v>49</v>
          </cell>
          <cell r="G51">
            <v>14</v>
          </cell>
          <cell r="H51">
            <v>4</v>
          </cell>
          <cell r="I51" t="str">
            <v>14-4</v>
          </cell>
          <cell r="J51" t="str">
            <v>25mバタフライ</v>
          </cell>
          <cell r="K51">
            <v>7</v>
          </cell>
          <cell r="L51">
            <v>26</v>
          </cell>
          <cell r="M51" t="str">
            <v>青年</v>
          </cell>
          <cell r="N51" t="str">
            <v>女子</v>
          </cell>
          <cell r="O51">
            <v>28</v>
          </cell>
          <cell r="P51" t="str">
            <v>大久保　美　希</v>
          </cell>
          <cell r="Q51" t="str">
            <v>オオクボ　ミキ</v>
          </cell>
          <cell r="R51" t="str">
            <v>砺波市</v>
          </cell>
          <cell r="S51">
            <v>9</v>
          </cell>
          <cell r="T51">
            <v>0.44861111111111113</v>
          </cell>
        </row>
        <row r="52">
          <cell r="F52">
            <v>50</v>
          </cell>
          <cell r="G52">
            <v>17</v>
          </cell>
          <cell r="H52">
            <v>4</v>
          </cell>
          <cell r="I52" t="str">
            <v>17-4</v>
          </cell>
          <cell r="J52" t="str">
            <v>50m自由形</v>
          </cell>
          <cell r="K52">
            <v>2</v>
          </cell>
          <cell r="L52">
            <v>26</v>
          </cell>
          <cell r="M52" t="str">
            <v>青年</v>
          </cell>
          <cell r="N52" t="str">
            <v>女子</v>
          </cell>
          <cell r="O52">
            <v>28</v>
          </cell>
          <cell r="P52" t="str">
            <v>大久保　美　希</v>
          </cell>
          <cell r="Q52" t="str">
            <v>オオクボ　ミキ</v>
          </cell>
          <cell r="R52" t="str">
            <v>砺波市</v>
          </cell>
          <cell r="S52">
            <v>9</v>
          </cell>
          <cell r="T52">
            <v>0.45833333333333331</v>
          </cell>
        </row>
        <row r="53">
          <cell r="F53">
            <v>51</v>
          </cell>
          <cell r="G53">
            <v>1</v>
          </cell>
          <cell r="H53">
            <v>3</v>
          </cell>
          <cell r="I53" t="str">
            <v>1-3</v>
          </cell>
          <cell r="J53" t="str">
            <v>25m自由形</v>
          </cell>
          <cell r="K53">
            <v>1</v>
          </cell>
          <cell r="L53">
            <v>6</v>
          </cell>
          <cell r="M53" t="str">
            <v>２部</v>
          </cell>
          <cell r="N53" t="str">
            <v>女子</v>
          </cell>
          <cell r="O53">
            <v>29</v>
          </cell>
          <cell r="P53" t="str">
            <v>吉　田　博　美</v>
          </cell>
          <cell r="Q53" t="str">
            <v>ヨシダ　ヒロミ</v>
          </cell>
          <cell r="R53" t="str">
            <v>砺波市</v>
          </cell>
          <cell r="S53">
            <v>9</v>
          </cell>
          <cell r="T53">
            <v>0.40972222222222227</v>
          </cell>
        </row>
        <row r="54">
          <cell r="F54">
            <v>52</v>
          </cell>
          <cell r="G54">
            <v>12</v>
          </cell>
          <cell r="H54">
            <v>4</v>
          </cell>
          <cell r="I54" t="str">
            <v>12-4</v>
          </cell>
          <cell r="J54" t="str">
            <v>25m平泳ぎ</v>
          </cell>
          <cell r="K54">
            <v>5</v>
          </cell>
          <cell r="L54">
            <v>6</v>
          </cell>
          <cell r="M54" t="str">
            <v>２部</v>
          </cell>
          <cell r="N54" t="str">
            <v>女子</v>
          </cell>
          <cell r="O54">
            <v>29</v>
          </cell>
          <cell r="P54" t="str">
            <v>吉　田　博　美</v>
          </cell>
          <cell r="Q54" t="str">
            <v>ヨシダ　ヒロミ</v>
          </cell>
          <cell r="R54" t="str">
            <v>砺波市</v>
          </cell>
          <cell r="S54">
            <v>9</v>
          </cell>
          <cell r="T54">
            <v>0.44097222222222227</v>
          </cell>
        </row>
        <row r="55">
          <cell r="F55">
            <v>53</v>
          </cell>
          <cell r="G55">
            <v>11</v>
          </cell>
          <cell r="H55">
            <v>2</v>
          </cell>
          <cell r="I55" t="str">
            <v>11-2</v>
          </cell>
          <cell r="J55" t="str">
            <v>25m背泳ぎ</v>
          </cell>
          <cell r="K55">
            <v>3</v>
          </cell>
          <cell r="L55">
            <v>6</v>
          </cell>
          <cell r="M55" t="str">
            <v>２部</v>
          </cell>
          <cell r="N55" t="str">
            <v>女子</v>
          </cell>
          <cell r="O55">
            <v>30</v>
          </cell>
          <cell r="P55" t="str">
            <v>髙　畠　裕美子</v>
          </cell>
          <cell r="Q55" t="str">
            <v>タカバタケ　ユミコ</v>
          </cell>
          <cell r="R55" t="str">
            <v>砺波市</v>
          </cell>
          <cell r="S55">
            <v>9</v>
          </cell>
          <cell r="T55">
            <v>0.44097222222222227</v>
          </cell>
        </row>
        <row r="56">
          <cell r="F56">
            <v>54</v>
          </cell>
          <cell r="G56">
            <v>17</v>
          </cell>
          <cell r="H56">
            <v>2</v>
          </cell>
          <cell r="I56" t="str">
            <v>17-2</v>
          </cell>
          <cell r="J56" t="str">
            <v>50m自由形</v>
          </cell>
          <cell r="K56">
            <v>2</v>
          </cell>
          <cell r="L56">
            <v>6</v>
          </cell>
          <cell r="M56" t="str">
            <v>２部</v>
          </cell>
          <cell r="N56" t="str">
            <v>女子</v>
          </cell>
          <cell r="O56">
            <v>30</v>
          </cell>
          <cell r="P56" t="str">
            <v>髙　畠　裕美子</v>
          </cell>
          <cell r="Q56" t="str">
            <v>タカバタケ　ユミコ</v>
          </cell>
          <cell r="R56" t="str">
            <v>砺波市</v>
          </cell>
          <cell r="S56">
            <v>9</v>
          </cell>
          <cell r="T56">
            <v>0.45833333333333331</v>
          </cell>
        </row>
        <row r="57">
          <cell r="F57">
            <v>55</v>
          </cell>
          <cell r="G57">
            <v>7</v>
          </cell>
          <cell r="H57">
            <v>4</v>
          </cell>
          <cell r="I57" t="str">
            <v>7-4</v>
          </cell>
          <cell r="J57" t="str">
            <v>25m自由形</v>
          </cell>
          <cell r="K57">
            <v>1</v>
          </cell>
          <cell r="L57">
            <v>26</v>
          </cell>
          <cell r="M57" t="str">
            <v>青年</v>
          </cell>
          <cell r="N57" t="str">
            <v>男子</v>
          </cell>
          <cell r="O57">
            <v>31</v>
          </cell>
          <cell r="P57" t="str">
            <v>池　田　林　平</v>
          </cell>
          <cell r="Q57" t="str">
            <v>イケダ　リンペイ</v>
          </cell>
          <cell r="R57" t="str">
            <v>南砺市</v>
          </cell>
          <cell r="S57">
            <v>10</v>
          </cell>
          <cell r="T57">
            <v>0.4291666666666667</v>
          </cell>
          <cell r="U57" t="str">
            <v>水中ス</v>
          </cell>
        </row>
        <row r="58">
          <cell r="F58">
            <v>56</v>
          </cell>
          <cell r="G58">
            <v>8</v>
          </cell>
          <cell r="H58">
            <v>4</v>
          </cell>
          <cell r="I58" t="str">
            <v>8-4</v>
          </cell>
          <cell r="J58" t="str">
            <v>25m背泳ぎ</v>
          </cell>
          <cell r="K58">
            <v>3</v>
          </cell>
          <cell r="L58">
            <v>3</v>
          </cell>
          <cell r="M58" t="str">
            <v>２部</v>
          </cell>
          <cell r="N58" t="str">
            <v>男子</v>
          </cell>
          <cell r="O58">
            <v>32</v>
          </cell>
          <cell r="P58" t="str">
            <v>山　田　睦　海</v>
          </cell>
          <cell r="Q58" t="str">
            <v>ヤマダ　ムツミ</v>
          </cell>
          <cell r="R58" t="str">
            <v>南砺市</v>
          </cell>
          <cell r="S58">
            <v>10</v>
          </cell>
          <cell r="T58">
            <v>0.43124999999999997</v>
          </cell>
        </row>
        <row r="59">
          <cell r="F59">
            <v>57</v>
          </cell>
          <cell r="G59">
            <v>13</v>
          </cell>
          <cell r="H59">
            <v>1</v>
          </cell>
          <cell r="I59" t="str">
            <v>13-1</v>
          </cell>
          <cell r="J59" t="str">
            <v>25m平泳ぎ</v>
          </cell>
          <cell r="K59">
            <v>5</v>
          </cell>
          <cell r="L59">
            <v>3</v>
          </cell>
          <cell r="M59" t="str">
            <v>２部</v>
          </cell>
          <cell r="N59" t="str">
            <v>男子</v>
          </cell>
          <cell r="O59">
            <v>32</v>
          </cell>
          <cell r="P59" t="str">
            <v>山　田　睦　海</v>
          </cell>
          <cell r="Q59" t="str">
            <v>ヤマダ　ムツミ</v>
          </cell>
          <cell r="R59" t="str">
            <v>南砺市</v>
          </cell>
          <cell r="S59">
            <v>10</v>
          </cell>
          <cell r="T59">
            <v>0.44305555555555554</v>
          </cell>
        </row>
        <row r="60">
          <cell r="F60">
            <v>58</v>
          </cell>
          <cell r="G60">
            <v>14</v>
          </cell>
          <cell r="H60">
            <v>3</v>
          </cell>
          <cell r="I60" t="str">
            <v>14-3</v>
          </cell>
          <cell r="J60" t="str">
            <v>25mバタフライ</v>
          </cell>
          <cell r="K60">
            <v>7</v>
          </cell>
          <cell r="L60">
            <v>26</v>
          </cell>
          <cell r="M60" t="str">
            <v>少年</v>
          </cell>
          <cell r="N60" t="str">
            <v>女子</v>
          </cell>
          <cell r="O60">
            <v>33</v>
          </cell>
          <cell r="P60" t="str">
            <v>土　肥　楓　生</v>
          </cell>
          <cell r="Q60" t="str">
            <v>ドイ　フウキ</v>
          </cell>
          <cell r="R60" t="str">
            <v>砺波市</v>
          </cell>
          <cell r="S60">
            <v>9</v>
          </cell>
          <cell r="T60">
            <v>0.44861111111111113</v>
          </cell>
        </row>
        <row r="61">
          <cell r="F61">
            <v>59</v>
          </cell>
          <cell r="G61">
            <v>22</v>
          </cell>
          <cell r="H61">
            <v>2</v>
          </cell>
          <cell r="I61" t="str">
            <v>22-2</v>
          </cell>
          <cell r="J61" t="str">
            <v>50m自由形</v>
          </cell>
          <cell r="K61">
            <v>2</v>
          </cell>
          <cell r="L61">
            <v>26</v>
          </cell>
          <cell r="M61" t="str">
            <v>少年</v>
          </cell>
          <cell r="N61" t="str">
            <v>女子</v>
          </cell>
          <cell r="O61">
            <v>33</v>
          </cell>
          <cell r="P61" t="str">
            <v>土　肥　楓　生</v>
          </cell>
          <cell r="Q61" t="str">
            <v>ドイ　フウキ</v>
          </cell>
          <cell r="R61" t="str">
            <v>砺波市</v>
          </cell>
          <cell r="S61">
            <v>9</v>
          </cell>
          <cell r="T61">
            <v>0.47222222222222227</v>
          </cell>
        </row>
        <row r="62">
          <cell r="F62">
            <v>60</v>
          </cell>
          <cell r="G62">
            <v>10</v>
          </cell>
          <cell r="H62">
            <v>3</v>
          </cell>
          <cell r="I62" t="str">
            <v>10-3</v>
          </cell>
          <cell r="J62" t="str">
            <v>25m背泳ぎ</v>
          </cell>
          <cell r="K62">
            <v>3</v>
          </cell>
          <cell r="L62">
            <v>26</v>
          </cell>
          <cell r="M62" t="str">
            <v>少年</v>
          </cell>
          <cell r="N62" t="str">
            <v>男子</v>
          </cell>
          <cell r="O62">
            <v>34</v>
          </cell>
          <cell r="P62" t="str">
            <v>中　島　優　希</v>
          </cell>
          <cell r="Q62" t="str">
            <v>ナカジマ　ユウキ</v>
          </cell>
          <cell r="R62" t="str">
            <v>富山総合支援学校</v>
          </cell>
          <cell r="S62">
            <v>11</v>
          </cell>
          <cell r="T62">
            <v>0.43888888888888888</v>
          </cell>
        </row>
        <row r="63">
          <cell r="F63">
            <v>61</v>
          </cell>
          <cell r="G63">
            <v>18</v>
          </cell>
          <cell r="H63">
            <v>4</v>
          </cell>
          <cell r="I63" t="str">
            <v>18-4</v>
          </cell>
          <cell r="J63" t="str">
            <v>50m自由形</v>
          </cell>
          <cell r="K63">
            <v>2</v>
          </cell>
          <cell r="L63">
            <v>26</v>
          </cell>
          <cell r="M63" t="str">
            <v>少年</v>
          </cell>
          <cell r="N63" t="str">
            <v>男子</v>
          </cell>
          <cell r="O63">
            <v>34</v>
          </cell>
          <cell r="P63" t="str">
            <v>中　島　優　希</v>
          </cell>
          <cell r="Q63" t="str">
            <v>ナカジマ　ユウキ</v>
          </cell>
          <cell r="R63" t="str">
            <v>富山総合支援学校</v>
          </cell>
          <cell r="S63">
            <v>11</v>
          </cell>
          <cell r="T63">
            <v>0.4604166666666667</v>
          </cell>
        </row>
        <row r="64">
          <cell r="F64">
            <v>62</v>
          </cell>
          <cell r="G64">
            <v>4</v>
          </cell>
          <cell r="H64">
            <v>3</v>
          </cell>
          <cell r="I64" t="str">
            <v>4-3</v>
          </cell>
          <cell r="J64" t="str">
            <v>25m自由形</v>
          </cell>
          <cell r="K64">
            <v>1</v>
          </cell>
          <cell r="L64">
            <v>26</v>
          </cell>
          <cell r="M64" t="str">
            <v>少年</v>
          </cell>
          <cell r="N64" t="str">
            <v>男子</v>
          </cell>
          <cell r="O64">
            <v>35</v>
          </cell>
          <cell r="P64" t="str">
            <v>山　田　明　波</v>
          </cell>
          <cell r="Q64" t="str">
            <v>ヤマダ　アキバ</v>
          </cell>
          <cell r="R64" t="str">
            <v>しらとり支援学校</v>
          </cell>
          <cell r="S64">
            <v>12</v>
          </cell>
          <cell r="T64">
            <v>0.41944444444444445</v>
          </cell>
          <cell r="U64" t="str">
            <v>入水希望 (水中ス)</v>
          </cell>
        </row>
        <row r="65">
          <cell r="F65">
            <v>63</v>
          </cell>
          <cell r="G65">
            <v>5</v>
          </cell>
          <cell r="H65">
            <v>3</v>
          </cell>
          <cell r="I65" t="str">
            <v>5-3</v>
          </cell>
          <cell r="J65" t="str">
            <v>25m自由形</v>
          </cell>
          <cell r="K65">
            <v>1</v>
          </cell>
          <cell r="L65">
            <v>26</v>
          </cell>
          <cell r="M65" t="str">
            <v>少年</v>
          </cell>
          <cell r="N65" t="str">
            <v>男子</v>
          </cell>
          <cell r="O65">
            <v>36</v>
          </cell>
          <cell r="P65" t="str">
            <v>井　上　文太朗</v>
          </cell>
          <cell r="Q65" t="str">
            <v>イノウエ　ブンタロウ</v>
          </cell>
          <cell r="R65" t="str">
            <v>富山高等支援学校</v>
          </cell>
          <cell r="S65">
            <v>13</v>
          </cell>
          <cell r="T65">
            <v>0.42152777777777778</v>
          </cell>
        </row>
        <row r="66">
          <cell r="F66">
            <v>64</v>
          </cell>
          <cell r="G66">
            <v>13</v>
          </cell>
          <cell r="H66">
            <v>3</v>
          </cell>
          <cell r="I66" t="str">
            <v>13-3</v>
          </cell>
          <cell r="J66" t="str">
            <v>25m平泳ぎ</v>
          </cell>
          <cell r="K66">
            <v>5</v>
          </cell>
          <cell r="L66">
            <v>26</v>
          </cell>
          <cell r="M66" t="str">
            <v>少年</v>
          </cell>
          <cell r="N66" t="str">
            <v>男子</v>
          </cell>
          <cell r="O66">
            <v>36</v>
          </cell>
          <cell r="P66" t="str">
            <v>井　上　文太朗</v>
          </cell>
          <cell r="Q66" t="str">
            <v>イノウエ　ブンタロウ</v>
          </cell>
          <cell r="R66" t="str">
            <v>富山高等支援学校</v>
          </cell>
          <cell r="S66">
            <v>13</v>
          </cell>
          <cell r="T66">
            <v>0.44305555555555554</v>
          </cell>
        </row>
        <row r="67">
          <cell r="F67">
            <v>65</v>
          </cell>
          <cell r="G67">
            <v>3</v>
          </cell>
          <cell r="H67">
            <v>4</v>
          </cell>
          <cell r="I67" t="str">
            <v>3-4</v>
          </cell>
          <cell r="J67" t="str">
            <v>25m自由形</v>
          </cell>
          <cell r="K67">
            <v>1</v>
          </cell>
          <cell r="L67">
            <v>26</v>
          </cell>
          <cell r="M67" t="str">
            <v>少年</v>
          </cell>
          <cell r="N67" t="str">
            <v>男子</v>
          </cell>
          <cell r="O67">
            <v>37</v>
          </cell>
          <cell r="P67" t="str">
            <v>四　谷　優　希</v>
          </cell>
          <cell r="Q67" t="str">
            <v>ヨツタニ　ユウキ</v>
          </cell>
          <cell r="R67" t="str">
            <v>富山高等支援学校</v>
          </cell>
          <cell r="S67">
            <v>13</v>
          </cell>
          <cell r="T67">
            <v>0.41388888888888892</v>
          </cell>
        </row>
        <row r="68">
          <cell r="F68">
            <v>66</v>
          </cell>
          <cell r="G68">
            <v>10</v>
          </cell>
          <cell r="H68">
            <v>4</v>
          </cell>
          <cell r="I68" t="str">
            <v>10-4</v>
          </cell>
          <cell r="J68" t="str">
            <v>25m背泳ぎ</v>
          </cell>
          <cell r="K68">
            <v>3</v>
          </cell>
          <cell r="L68">
            <v>26</v>
          </cell>
          <cell r="M68" t="str">
            <v>少年</v>
          </cell>
          <cell r="N68" t="str">
            <v>男子</v>
          </cell>
          <cell r="O68">
            <v>37</v>
          </cell>
          <cell r="P68" t="str">
            <v>四　谷　優　希</v>
          </cell>
          <cell r="Q68" t="str">
            <v>ヨツタニ　ユウキ</v>
          </cell>
          <cell r="R68" t="str">
            <v>富山高等支援学校</v>
          </cell>
          <cell r="S68">
            <v>13</v>
          </cell>
          <cell r="T68">
            <v>0.43888888888888888</v>
          </cell>
        </row>
        <row r="69">
          <cell r="F69">
            <v>67</v>
          </cell>
          <cell r="G69">
            <v>4</v>
          </cell>
          <cell r="H69">
            <v>4</v>
          </cell>
          <cell r="I69" t="str">
            <v>4-4</v>
          </cell>
          <cell r="J69" t="str">
            <v>25m自由形</v>
          </cell>
          <cell r="K69">
            <v>1</v>
          </cell>
          <cell r="L69">
            <v>26</v>
          </cell>
          <cell r="M69" t="str">
            <v>少年</v>
          </cell>
          <cell r="N69" t="str">
            <v>男子</v>
          </cell>
          <cell r="O69">
            <v>38</v>
          </cell>
          <cell r="P69" t="str">
            <v>押　川　哲　也</v>
          </cell>
          <cell r="Q69" t="str">
            <v>オシカワ　テツヤ</v>
          </cell>
          <cell r="R69" t="str">
            <v>高岡支援学校</v>
          </cell>
          <cell r="S69">
            <v>14</v>
          </cell>
          <cell r="T69">
            <v>0.41944444444444445</v>
          </cell>
        </row>
        <row r="70">
          <cell r="F70">
            <v>68</v>
          </cell>
          <cell r="G70">
            <v>5</v>
          </cell>
          <cell r="H70">
            <v>4</v>
          </cell>
          <cell r="I70" t="str">
            <v>5-4</v>
          </cell>
          <cell r="J70" t="str">
            <v>25m自由形</v>
          </cell>
          <cell r="K70">
            <v>1</v>
          </cell>
          <cell r="L70">
            <v>26</v>
          </cell>
          <cell r="M70" t="str">
            <v>少年</v>
          </cell>
          <cell r="N70" t="str">
            <v>男子</v>
          </cell>
          <cell r="O70">
            <v>39</v>
          </cell>
          <cell r="P70" t="str">
            <v>奥　村　　　啓</v>
          </cell>
          <cell r="Q70" t="str">
            <v>オクムラ　ケイ</v>
          </cell>
          <cell r="R70" t="str">
            <v>高岡支援学校</v>
          </cell>
          <cell r="S70">
            <v>14</v>
          </cell>
          <cell r="T70">
            <v>0.42152777777777778</v>
          </cell>
        </row>
        <row r="71">
          <cell r="F71">
            <v>69</v>
          </cell>
          <cell r="G71">
            <v>18</v>
          </cell>
          <cell r="H71">
            <v>5</v>
          </cell>
          <cell r="I71" t="str">
            <v>18-5</v>
          </cell>
          <cell r="J71" t="str">
            <v>50m自由形</v>
          </cell>
          <cell r="K71">
            <v>2</v>
          </cell>
          <cell r="L71">
            <v>26</v>
          </cell>
          <cell r="M71" t="str">
            <v>少年</v>
          </cell>
          <cell r="N71" t="str">
            <v>男子</v>
          </cell>
          <cell r="O71">
            <v>39</v>
          </cell>
          <cell r="P71" t="str">
            <v>奥　村　　　啓</v>
          </cell>
          <cell r="Q71" t="str">
            <v>オクムラ　ケイ</v>
          </cell>
          <cell r="R71" t="str">
            <v>高岡支援学校</v>
          </cell>
          <cell r="S71">
            <v>14</v>
          </cell>
          <cell r="T71">
            <v>0.4604166666666667</v>
          </cell>
        </row>
        <row r="72">
          <cell r="F72">
            <v>70</v>
          </cell>
          <cell r="G72">
            <v>3</v>
          </cell>
          <cell r="H72">
            <v>5</v>
          </cell>
          <cell r="I72" t="str">
            <v>3-5</v>
          </cell>
          <cell r="J72" t="str">
            <v>25m自由形</v>
          </cell>
          <cell r="K72">
            <v>1</v>
          </cell>
          <cell r="L72">
            <v>26</v>
          </cell>
          <cell r="M72" t="str">
            <v>少年</v>
          </cell>
          <cell r="N72" t="str">
            <v>男子</v>
          </cell>
          <cell r="O72">
            <v>40</v>
          </cell>
          <cell r="P72" t="str">
            <v>川　原　大　翔</v>
          </cell>
          <cell r="Q72" t="str">
            <v>カワハラ　ダイト</v>
          </cell>
          <cell r="R72" t="str">
            <v>高岡支援学校</v>
          </cell>
          <cell r="S72">
            <v>14</v>
          </cell>
          <cell r="T72">
            <v>0.41388888888888892</v>
          </cell>
        </row>
        <row r="73">
          <cell r="F73">
            <v>71</v>
          </cell>
          <cell r="G73">
            <v>15</v>
          </cell>
          <cell r="H73">
            <v>5</v>
          </cell>
          <cell r="I73" t="str">
            <v>15-5</v>
          </cell>
          <cell r="J73" t="str">
            <v>25mバタフライ</v>
          </cell>
          <cell r="K73">
            <v>7</v>
          </cell>
          <cell r="L73">
            <v>26</v>
          </cell>
          <cell r="M73" t="str">
            <v>少年</v>
          </cell>
          <cell r="N73" t="str">
            <v>男子</v>
          </cell>
          <cell r="O73">
            <v>40</v>
          </cell>
          <cell r="P73" t="str">
            <v>川　原　大　翔</v>
          </cell>
          <cell r="Q73" t="str">
            <v>カワハラ　ダイト</v>
          </cell>
          <cell r="R73" t="str">
            <v>高岡支援学校</v>
          </cell>
          <cell r="S73">
            <v>14</v>
          </cell>
          <cell r="T73">
            <v>0.45069444444444445</v>
          </cell>
        </row>
        <row r="74">
          <cell r="F74">
            <v>72</v>
          </cell>
          <cell r="G74">
            <v>1</v>
          </cell>
          <cell r="H74">
            <v>5</v>
          </cell>
          <cell r="I74" t="str">
            <v>1-5</v>
          </cell>
          <cell r="J74" t="str">
            <v>25m自由形</v>
          </cell>
          <cell r="K74">
            <v>1</v>
          </cell>
          <cell r="L74">
            <v>26</v>
          </cell>
          <cell r="M74" t="str">
            <v>少年</v>
          </cell>
          <cell r="N74" t="str">
            <v>女子</v>
          </cell>
          <cell r="O74">
            <v>41</v>
          </cell>
          <cell r="P74" t="str">
            <v>中　川　明日花</v>
          </cell>
          <cell r="Q74" t="str">
            <v>ナカガワ　アスカ</v>
          </cell>
          <cell r="R74" t="str">
            <v>富大附属特別支援学校</v>
          </cell>
          <cell r="S74">
            <v>16</v>
          </cell>
          <cell r="T74">
            <v>0.40972222222222227</v>
          </cell>
          <cell r="U74" t="str">
            <v>水中ス</v>
          </cell>
        </row>
        <row r="75">
          <cell r="F75">
            <v>73</v>
          </cell>
          <cell r="G75">
            <v>22</v>
          </cell>
          <cell r="H75">
            <v>3</v>
          </cell>
          <cell r="I75" t="str">
            <v>22-3</v>
          </cell>
          <cell r="J75" t="str">
            <v>50m自由形</v>
          </cell>
          <cell r="K75">
            <v>2</v>
          </cell>
          <cell r="L75">
            <v>26</v>
          </cell>
          <cell r="M75" t="str">
            <v>少年</v>
          </cell>
          <cell r="N75" t="str">
            <v>女子</v>
          </cell>
          <cell r="O75">
            <v>41</v>
          </cell>
          <cell r="P75" t="str">
            <v>中　川　明日花</v>
          </cell>
          <cell r="Q75" t="str">
            <v>ナカガワ　アスカ</v>
          </cell>
          <cell r="R75" t="str">
            <v>富大附属特別支援学校</v>
          </cell>
          <cell r="S75">
            <v>16</v>
          </cell>
          <cell r="T75">
            <v>0.47222222222222227</v>
          </cell>
          <cell r="U75" t="str">
            <v>水中ス</v>
          </cell>
        </row>
        <row r="76">
          <cell r="F76">
            <v>74</v>
          </cell>
          <cell r="G76">
            <v>4</v>
          </cell>
          <cell r="H76">
            <v>5</v>
          </cell>
          <cell r="I76" t="str">
            <v>4-5</v>
          </cell>
          <cell r="J76" t="str">
            <v>25m自由形</v>
          </cell>
          <cell r="K76">
            <v>1</v>
          </cell>
          <cell r="L76">
            <v>26</v>
          </cell>
          <cell r="M76" t="str">
            <v>少年</v>
          </cell>
          <cell r="N76" t="str">
            <v>男子</v>
          </cell>
          <cell r="O76">
            <v>42</v>
          </cell>
          <cell r="P76" t="str">
            <v>北　山　聡　也</v>
          </cell>
          <cell r="Q76" t="str">
            <v>キタヤマ　サトヤ</v>
          </cell>
          <cell r="R76" t="str">
            <v>富大附属特別支援学校</v>
          </cell>
          <cell r="S76">
            <v>16</v>
          </cell>
          <cell r="T76">
            <v>0.41944444444444445</v>
          </cell>
          <cell r="U76" t="str">
            <v>水中ス</v>
          </cell>
        </row>
        <row r="77">
          <cell r="F77">
            <v>75</v>
          </cell>
          <cell r="G77">
            <v>10</v>
          </cell>
          <cell r="H77">
            <v>5</v>
          </cell>
          <cell r="I77" t="str">
            <v>10-5</v>
          </cell>
          <cell r="J77" t="str">
            <v>25m背泳ぎ</v>
          </cell>
          <cell r="K77">
            <v>3</v>
          </cell>
          <cell r="L77">
            <v>26</v>
          </cell>
          <cell r="M77" t="str">
            <v>少年</v>
          </cell>
          <cell r="N77" t="str">
            <v>男子</v>
          </cell>
          <cell r="O77">
            <v>42</v>
          </cell>
          <cell r="P77" t="str">
            <v>北　山　聡　也</v>
          </cell>
          <cell r="Q77" t="str">
            <v>キタヤマ　サトヤ</v>
          </cell>
          <cell r="R77" t="str">
            <v>富大附属特別支援学校</v>
          </cell>
          <cell r="S77">
            <v>16</v>
          </cell>
          <cell r="T77">
            <v>0.43888888888888888</v>
          </cell>
        </row>
        <row r="78">
          <cell r="F78">
            <v>76</v>
          </cell>
          <cell r="G78">
            <v>20</v>
          </cell>
          <cell r="H78">
            <v>4</v>
          </cell>
          <cell r="I78" t="str">
            <v>20-4</v>
          </cell>
          <cell r="J78" t="str">
            <v>50m自由形</v>
          </cell>
          <cell r="K78">
            <v>2</v>
          </cell>
          <cell r="L78">
            <v>26</v>
          </cell>
          <cell r="M78" t="str">
            <v>青年</v>
          </cell>
          <cell r="N78" t="str">
            <v>男子</v>
          </cell>
          <cell r="O78">
            <v>43</v>
          </cell>
          <cell r="P78" t="str">
            <v>木　田　雅　之</v>
          </cell>
          <cell r="Q78" t="str">
            <v>キダ　マサユキ</v>
          </cell>
          <cell r="R78" t="str">
            <v>にいかわ苑</v>
          </cell>
          <cell r="S78">
            <v>17</v>
          </cell>
          <cell r="T78">
            <v>0.4680555555555555</v>
          </cell>
          <cell r="U78" t="str">
            <v>水中ス</v>
          </cell>
        </row>
        <row r="79">
          <cell r="F79">
            <v>77</v>
          </cell>
          <cell r="G79">
            <v>6</v>
          </cell>
          <cell r="H79">
            <v>2</v>
          </cell>
          <cell r="I79" t="str">
            <v>6-2</v>
          </cell>
          <cell r="J79" t="str">
            <v>25m自由形</v>
          </cell>
          <cell r="K79">
            <v>1</v>
          </cell>
          <cell r="L79">
            <v>26</v>
          </cell>
          <cell r="M79" t="str">
            <v>青年</v>
          </cell>
          <cell r="N79" t="str">
            <v>男子</v>
          </cell>
          <cell r="O79">
            <v>44</v>
          </cell>
          <cell r="P79" t="str">
            <v>山　崎　慶　吾</v>
          </cell>
          <cell r="Q79" t="str">
            <v>ヤマザキ　ケイゴ</v>
          </cell>
          <cell r="R79" t="str">
            <v>　けやき苑</v>
          </cell>
          <cell r="S79">
            <v>18</v>
          </cell>
          <cell r="T79">
            <v>0.4236111111111111</v>
          </cell>
        </row>
        <row r="80">
          <cell r="F80">
            <v>78</v>
          </cell>
          <cell r="G80">
            <v>9</v>
          </cell>
          <cell r="H80">
            <v>5</v>
          </cell>
          <cell r="I80" t="str">
            <v>9-5</v>
          </cell>
          <cell r="J80" t="str">
            <v>25m背泳ぎ</v>
          </cell>
          <cell r="K80">
            <v>3</v>
          </cell>
          <cell r="L80">
            <v>26</v>
          </cell>
          <cell r="M80" t="str">
            <v>青年</v>
          </cell>
          <cell r="N80" t="str">
            <v>男子</v>
          </cell>
          <cell r="O80">
            <v>44</v>
          </cell>
          <cell r="P80" t="str">
            <v>山　崎　慶　吾</v>
          </cell>
          <cell r="Q80" t="str">
            <v>ヤマザキ　ケイゴ</v>
          </cell>
          <cell r="R80" t="str">
            <v>　けやき苑</v>
          </cell>
          <cell r="S80">
            <v>18</v>
          </cell>
          <cell r="T80">
            <v>0.43333333333333335</v>
          </cell>
        </row>
        <row r="81">
          <cell r="F81">
            <v>79</v>
          </cell>
          <cell r="G81">
            <v>7</v>
          </cell>
          <cell r="H81">
            <v>5</v>
          </cell>
          <cell r="I81" t="str">
            <v>7-5</v>
          </cell>
          <cell r="J81" t="str">
            <v>25m自由形</v>
          </cell>
          <cell r="K81">
            <v>1</v>
          </cell>
          <cell r="L81">
            <v>26</v>
          </cell>
          <cell r="M81" t="str">
            <v>青年</v>
          </cell>
          <cell r="N81" t="str">
            <v>男子</v>
          </cell>
          <cell r="O81">
            <v>45</v>
          </cell>
          <cell r="P81" t="str">
            <v>東　　　伊  織</v>
          </cell>
          <cell r="Q81" t="str">
            <v>アズマ　イオリ</v>
          </cell>
          <cell r="R81" t="str">
            <v>自立サポートＪａｍ</v>
          </cell>
          <cell r="S81">
            <v>19</v>
          </cell>
          <cell r="T81">
            <v>0.4291666666666667</v>
          </cell>
          <cell r="U81" t="str">
            <v>水中ス</v>
          </cell>
        </row>
        <row r="82">
          <cell r="F82">
            <v>80</v>
          </cell>
          <cell r="G82">
            <v>20</v>
          </cell>
          <cell r="H82">
            <v>5</v>
          </cell>
          <cell r="I82" t="str">
            <v>20-5</v>
          </cell>
          <cell r="J82" t="str">
            <v>50m自由形</v>
          </cell>
          <cell r="K82">
            <v>2</v>
          </cell>
          <cell r="L82">
            <v>26</v>
          </cell>
          <cell r="M82" t="str">
            <v>青年</v>
          </cell>
          <cell r="N82" t="str">
            <v>男子</v>
          </cell>
          <cell r="O82">
            <v>45</v>
          </cell>
          <cell r="P82" t="str">
            <v>東　　　伊  織</v>
          </cell>
          <cell r="Q82" t="str">
            <v>アズマ　イオリ</v>
          </cell>
          <cell r="R82" t="str">
            <v>自立サポートＪａｍ</v>
          </cell>
          <cell r="S82">
            <v>19</v>
          </cell>
          <cell r="T82">
            <v>0.4680555555555555</v>
          </cell>
          <cell r="U82" t="str">
            <v>水中ス</v>
          </cell>
        </row>
      </sheetData>
      <sheetData sheetId="27">
        <row r="2">
          <cell r="C2" t="str">
            <v>1-2</v>
          </cell>
          <cell r="D2" t="str">
            <v>25m自由形</v>
          </cell>
          <cell r="E2">
            <v>1</v>
          </cell>
          <cell r="F2">
            <v>18</v>
          </cell>
          <cell r="G2" t="str">
            <v>１部</v>
          </cell>
          <cell r="H2" t="str">
            <v>女子</v>
          </cell>
          <cell r="I2">
            <v>26</v>
          </cell>
          <cell r="J2" t="str">
            <v>山　﨑　風　香</v>
          </cell>
          <cell r="K2" t="str">
            <v>ヤマザキ　フウカ</v>
          </cell>
          <cell r="L2" t="str">
            <v>高岡市</v>
          </cell>
          <cell r="M2">
            <v>8</v>
          </cell>
          <cell r="N2" t="str">
            <v>介助、水中ス</v>
          </cell>
        </row>
        <row r="3">
          <cell r="C3" t="str">
            <v>1-3</v>
          </cell>
          <cell r="D3" t="str">
            <v>25m自由形</v>
          </cell>
          <cell r="E3">
            <v>1</v>
          </cell>
          <cell r="F3">
            <v>6</v>
          </cell>
          <cell r="G3" t="str">
            <v>２部</v>
          </cell>
          <cell r="H3" t="str">
            <v>女子</v>
          </cell>
          <cell r="I3">
            <v>29</v>
          </cell>
          <cell r="J3" t="str">
            <v>吉　田　博　美</v>
          </cell>
          <cell r="K3" t="str">
            <v>ヨシダ　ヒロミ</v>
          </cell>
          <cell r="L3" t="str">
            <v>砺波市</v>
          </cell>
          <cell r="M3">
            <v>9</v>
          </cell>
        </row>
        <row r="4">
          <cell r="C4" t="str">
            <v>1-4</v>
          </cell>
          <cell r="D4" t="str">
            <v>25m自由形</v>
          </cell>
          <cell r="E4">
            <v>1</v>
          </cell>
          <cell r="F4">
            <v>7</v>
          </cell>
          <cell r="G4" t="str">
            <v>２部</v>
          </cell>
          <cell r="H4" t="str">
            <v>女子</v>
          </cell>
          <cell r="I4">
            <v>17</v>
          </cell>
          <cell r="J4" t="str">
            <v>宮　崎　明　美</v>
          </cell>
          <cell r="K4" t="str">
            <v>ミヤザキ　アケミ</v>
          </cell>
          <cell r="L4" t="str">
            <v>富山市</v>
          </cell>
          <cell r="M4">
            <v>6</v>
          </cell>
          <cell r="N4" t="str">
            <v>水中ス</v>
          </cell>
        </row>
        <row r="5">
          <cell r="C5" t="str">
            <v>1-5</v>
          </cell>
          <cell r="D5" t="str">
            <v>25m自由形</v>
          </cell>
          <cell r="E5">
            <v>1</v>
          </cell>
          <cell r="F5">
            <v>26</v>
          </cell>
          <cell r="G5" t="str">
            <v>少年</v>
          </cell>
          <cell r="H5" t="str">
            <v>女子</v>
          </cell>
          <cell r="I5">
            <v>41</v>
          </cell>
          <cell r="J5" t="str">
            <v>中　川　明日花</v>
          </cell>
          <cell r="K5" t="str">
            <v>ナカガワ　アスカ</v>
          </cell>
          <cell r="L5" t="str">
            <v>富大附属特別支援学校</v>
          </cell>
          <cell r="M5">
            <v>16</v>
          </cell>
          <cell r="N5" t="str">
            <v>水中ス</v>
          </cell>
        </row>
        <row r="6">
          <cell r="C6" t="str">
            <v>2-2</v>
          </cell>
          <cell r="D6" t="str">
            <v>25m自由形</v>
          </cell>
          <cell r="E6">
            <v>1</v>
          </cell>
          <cell r="F6">
            <v>2</v>
          </cell>
          <cell r="G6" t="str">
            <v>２部</v>
          </cell>
          <cell r="H6" t="str">
            <v>男子</v>
          </cell>
          <cell r="I6">
            <v>8</v>
          </cell>
          <cell r="J6" t="str">
            <v>堀　田　英　雄</v>
          </cell>
          <cell r="K6" t="str">
            <v>ホリタ　ヒデオ</v>
          </cell>
          <cell r="L6" t="str">
            <v>上市町</v>
          </cell>
          <cell r="M6">
            <v>3</v>
          </cell>
        </row>
        <row r="7">
          <cell r="C7" t="str">
            <v>2-3</v>
          </cell>
          <cell r="D7" t="str">
            <v>25m自由形</v>
          </cell>
          <cell r="E7">
            <v>1</v>
          </cell>
          <cell r="F7">
            <v>6</v>
          </cell>
          <cell r="G7" t="str">
            <v>２部</v>
          </cell>
          <cell r="H7" t="str">
            <v>男子</v>
          </cell>
          <cell r="I7">
            <v>6</v>
          </cell>
          <cell r="J7" t="str">
            <v>吉　澤　育　男</v>
          </cell>
          <cell r="K7" t="str">
            <v>ヨシザワ　イクオ</v>
          </cell>
          <cell r="L7" t="str">
            <v>黒部市</v>
          </cell>
          <cell r="M7">
            <v>2</v>
          </cell>
        </row>
        <row r="8">
          <cell r="C8" t="str">
            <v>2-4</v>
          </cell>
          <cell r="D8" t="str">
            <v>25m自由形</v>
          </cell>
          <cell r="E8">
            <v>1</v>
          </cell>
          <cell r="F8">
            <v>25</v>
          </cell>
          <cell r="G8" t="str">
            <v>１部</v>
          </cell>
          <cell r="H8" t="str">
            <v>男子</v>
          </cell>
          <cell r="I8">
            <v>25</v>
          </cell>
          <cell r="J8" t="str">
            <v>中　尾　拓　也</v>
          </cell>
          <cell r="K8" t="str">
            <v>ナカオ　タクヤ</v>
          </cell>
          <cell r="L8" t="str">
            <v>射水市</v>
          </cell>
          <cell r="M8">
            <v>7</v>
          </cell>
        </row>
        <row r="9">
          <cell r="C9" t="str">
            <v>3-2</v>
          </cell>
          <cell r="D9" t="str">
            <v>25m自由形</v>
          </cell>
          <cell r="E9">
            <v>1</v>
          </cell>
          <cell r="F9">
            <v>26</v>
          </cell>
          <cell r="G9" t="str">
            <v>少年</v>
          </cell>
          <cell r="H9" t="str">
            <v>男子</v>
          </cell>
          <cell r="I9">
            <v>9</v>
          </cell>
          <cell r="J9" t="str">
            <v>尾　近　健　斗</v>
          </cell>
          <cell r="K9" t="str">
            <v>オコン　ケント</v>
          </cell>
          <cell r="L9" t="str">
            <v>立山町</v>
          </cell>
          <cell r="M9">
            <v>4</v>
          </cell>
        </row>
        <row r="10">
          <cell r="C10" t="str">
            <v>3-3</v>
          </cell>
          <cell r="D10" t="str">
            <v>25m自由形</v>
          </cell>
          <cell r="E10">
            <v>1</v>
          </cell>
          <cell r="F10">
            <v>26</v>
          </cell>
          <cell r="G10" t="str">
            <v>少年</v>
          </cell>
          <cell r="H10" t="str">
            <v>男子</v>
          </cell>
          <cell r="I10">
            <v>21</v>
          </cell>
          <cell r="J10" t="str">
            <v>野　村　圭　佑</v>
          </cell>
          <cell r="K10" t="str">
            <v>ノムラ　ケイスケ</v>
          </cell>
          <cell r="L10" t="str">
            <v>富山市</v>
          </cell>
          <cell r="M10">
            <v>6</v>
          </cell>
          <cell r="N10" t="str">
            <v>水中ス</v>
          </cell>
        </row>
        <row r="11">
          <cell r="C11" t="str">
            <v>3-4</v>
          </cell>
          <cell r="D11" t="str">
            <v>25m自由形</v>
          </cell>
          <cell r="E11">
            <v>1</v>
          </cell>
          <cell r="F11">
            <v>26</v>
          </cell>
          <cell r="G11" t="str">
            <v>少年</v>
          </cell>
          <cell r="H11" t="str">
            <v>男子</v>
          </cell>
          <cell r="I11">
            <v>37</v>
          </cell>
          <cell r="J11" t="str">
            <v>四　谷　優　希</v>
          </cell>
          <cell r="K11" t="str">
            <v>ヨツタニ　ユウキ</v>
          </cell>
          <cell r="L11" t="str">
            <v>富山高等支援学校</v>
          </cell>
          <cell r="M11">
            <v>13</v>
          </cell>
        </row>
        <row r="12">
          <cell r="C12" t="str">
            <v>3-5</v>
          </cell>
          <cell r="D12" t="str">
            <v>25m自由形</v>
          </cell>
          <cell r="E12">
            <v>1</v>
          </cell>
          <cell r="F12">
            <v>26</v>
          </cell>
          <cell r="G12" t="str">
            <v>少年</v>
          </cell>
          <cell r="H12" t="str">
            <v>男子</v>
          </cell>
          <cell r="I12">
            <v>40</v>
          </cell>
          <cell r="J12" t="str">
            <v>川　原　大　翔</v>
          </cell>
          <cell r="K12" t="str">
            <v>カワハラ　ダイト</v>
          </cell>
          <cell r="L12" t="str">
            <v>高岡支援学校</v>
          </cell>
          <cell r="M12">
            <v>14</v>
          </cell>
        </row>
        <row r="13">
          <cell r="C13" t="str">
            <v>4-2</v>
          </cell>
          <cell r="D13" t="str">
            <v>25m自由形</v>
          </cell>
          <cell r="E13">
            <v>1</v>
          </cell>
          <cell r="F13">
            <v>26</v>
          </cell>
          <cell r="G13" t="str">
            <v>少年</v>
          </cell>
          <cell r="H13" t="str">
            <v>男子</v>
          </cell>
          <cell r="I13">
            <v>13</v>
          </cell>
          <cell r="J13" t="str">
            <v>坂　井　洸　太</v>
          </cell>
          <cell r="K13" t="str">
            <v>サカイ　コウタ</v>
          </cell>
          <cell r="L13" t="str">
            <v>富山市</v>
          </cell>
          <cell r="M13">
            <v>6</v>
          </cell>
          <cell r="N13" t="str">
            <v>水中ス</v>
          </cell>
        </row>
        <row r="14">
          <cell r="C14" t="str">
            <v>4-3</v>
          </cell>
          <cell r="D14" t="str">
            <v>25m自由形</v>
          </cell>
          <cell r="E14">
            <v>1</v>
          </cell>
          <cell r="F14">
            <v>26</v>
          </cell>
          <cell r="G14" t="str">
            <v>少年</v>
          </cell>
          <cell r="H14" t="str">
            <v>男子</v>
          </cell>
          <cell r="I14">
            <v>35</v>
          </cell>
          <cell r="J14" t="str">
            <v>山　田　明　波</v>
          </cell>
          <cell r="K14" t="str">
            <v>ヤマダ　アキバ</v>
          </cell>
          <cell r="L14" t="str">
            <v>しらとり支援学校</v>
          </cell>
          <cell r="M14">
            <v>12</v>
          </cell>
          <cell r="N14" t="str">
            <v>入水 (水中ス)</v>
          </cell>
        </row>
        <row r="15">
          <cell r="C15" t="str">
            <v>4-4</v>
          </cell>
          <cell r="D15" t="str">
            <v>25m自由形</v>
          </cell>
          <cell r="E15">
            <v>1</v>
          </cell>
          <cell r="F15">
            <v>26</v>
          </cell>
          <cell r="G15" t="str">
            <v>少年</v>
          </cell>
          <cell r="H15" t="str">
            <v>男子</v>
          </cell>
          <cell r="I15">
            <v>38</v>
          </cell>
          <cell r="J15" t="str">
            <v>押　川　哲　也</v>
          </cell>
          <cell r="K15" t="str">
            <v>オシカワ　テツヤ</v>
          </cell>
          <cell r="L15" t="str">
            <v>高岡支援学校</v>
          </cell>
          <cell r="M15">
            <v>14</v>
          </cell>
        </row>
        <row r="16">
          <cell r="C16" t="str">
            <v>4-5</v>
          </cell>
          <cell r="D16" t="str">
            <v>25m自由形</v>
          </cell>
          <cell r="E16">
            <v>1</v>
          </cell>
          <cell r="F16">
            <v>26</v>
          </cell>
          <cell r="G16" t="str">
            <v>少年</v>
          </cell>
          <cell r="H16" t="str">
            <v>男子</v>
          </cell>
          <cell r="I16">
            <v>42</v>
          </cell>
          <cell r="J16" t="str">
            <v>北　山　聡　也</v>
          </cell>
          <cell r="K16" t="str">
            <v>キタヤマ　サトヤ</v>
          </cell>
          <cell r="L16" t="str">
            <v>富大附属特別支援学校</v>
          </cell>
          <cell r="M16">
            <v>16</v>
          </cell>
          <cell r="N16" t="str">
            <v>水中ス</v>
          </cell>
        </row>
        <row r="17">
          <cell r="C17" t="str">
            <v>5-2</v>
          </cell>
          <cell r="D17" t="str">
            <v>25m自由形</v>
          </cell>
          <cell r="E17">
            <v>1</v>
          </cell>
          <cell r="F17">
            <v>26</v>
          </cell>
          <cell r="G17" t="str">
            <v>少年</v>
          </cell>
          <cell r="H17" t="str">
            <v>男子</v>
          </cell>
          <cell r="I17">
            <v>19</v>
          </cell>
          <cell r="J17" t="str">
            <v>正　村　壮　生</v>
          </cell>
          <cell r="K17" t="str">
            <v>マサムラ　ソウキ</v>
          </cell>
          <cell r="L17" t="str">
            <v>富山市</v>
          </cell>
          <cell r="M17">
            <v>6</v>
          </cell>
          <cell r="N17" t="str">
            <v>水中ス</v>
          </cell>
        </row>
        <row r="18">
          <cell r="C18" t="str">
            <v>5-3</v>
          </cell>
          <cell r="D18" t="str">
            <v>25m自由形</v>
          </cell>
          <cell r="E18">
            <v>1</v>
          </cell>
          <cell r="F18">
            <v>26</v>
          </cell>
          <cell r="G18" t="str">
            <v>少年</v>
          </cell>
          <cell r="H18" t="str">
            <v>男子</v>
          </cell>
          <cell r="I18">
            <v>36</v>
          </cell>
          <cell r="J18" t="str">
            <v>井　上　文太朗</v>
          </cell>
          <cell r="K18" t="str">
            <v>イノウエ　ブンタロウ</v>
          </cell>
          <cell r="L18" t="str">
            <v>富山高等支援学校</v>
          </cell>
          <cell r="M18">
            <v>13</v>
          </cell>
        </row>
        <row r="19">
          <cell r="C19" t="str">
            <v>5-4</v>
          </cell>
          <cell r="D19" t="str">
            <v>25m自由形</v>
          </cell>
          <cell r="E19">
            <v>1</v>
          </cell>
          <cell r="F19">
            <v>26</v>
          </cell>
          <cell r="G19" t="str">
            <v>少年</v>
          </cell>
          <cell r="H19" t="str">
            <v>男子</v>
          </cell>
          <cell r="I19">
            <v>39</v>
          </cell>
          <cell r="J19" t="str">
            <v>奥　村　　　啓</v>
          </cell>
          <cell r="K19" t="str">
            <v>オクムラ　ケイ</v>
          </cell>
          <cell r="L19" t="str">
            <v>高岡支援学校</v>
          </cell>
          <cell r="M19">
            <v>14</v>
          </cell>
        </row>
        <row r="20">
          <cell r="C20" t="str">
            <v>5-5</v>
          </cell>
          <cell r="D20" t="str">
            <v>25m自由形</v>
          </cell>
          <cell r="E20">
            <v>1</v>
          </cell>
          <cell r="F20">
            <v>26</v>
          </cell>
          <cell r="G20" t="str">
            <v>壮年</v>
          </cell>
          <cell r="H20" t="str">
            <v>男子</v>
          </cell>
          <cell r="I20">
            <v>4</v>
          </cell>
          <cell r="J20" t="str">
            <v>舟　田　孝　行</v>
          </cell>
          <cell r="K20" t="str">
            <v>フナダ　タカユキ</v>
          </cell>
          <cell r="L20" t="str">
            <v>黒部市</v>
          </cell>
          <cell r="M20">
            <v>2</v>
          </cell>
        </row>
        <row r="21">
          <cell r="C21" t="str">
            <v>6-1</v>
          </cell>
          <cell r="D21" t="str">
            <v>25m自由形</v>
          </cell>
          <cell r="E21">
            <v>1</v>
          </cell>
          <cell r="F21">
            <v>26</v>
          </cell>
          <cell r="G21" t="str">
            <v>青年</v>
          </cell>
          <cell r="H21" t="str">
            <v>男子</v>
          </cell>
          <cell r="I21">
            <v>2</v>
          </cell>
          <cell r="J21" t="str">
            <v>川　成　雄　平</v>
          </cell>
          <cell r="K21" t="str">
            <v>カワナリ　ユウヘイ</v>
          </cell>
          <cell r="L21" t="str">
            <v>入善町</v>
          </cell>
          <cell r="M21">
            <v>1</v>
          </cell>
        </row>
        <row r="22">
          <cell r="C22" t="str">
            <v>6-2</v>
          </cell>
          <cell r="D22" t="str">
            <v>25m自由形</v>
          </cell>
          <cell r="E22">
            <v>1</v>
          </cell>
          <cell r="F22">
            <v>26</v>
          </cell>
          <cell r="G22" t="str">
            <v>青年</v>
          </cell>
          <cell r="H22" t="str">
            <v>男子</v>
          </cell>
          <cell r="I22">
            <v>44</v>
          </cell>
          <cell r="J22" t="str">
            <v>山　崎　慶　吾</v>
          </cell>
          <cell r="K22" t="str">
            <v>ヤマザキ　ケイゴ</v>
          </cell>
          <cell r="L22" t="str">
            <v>　けやき苑</v>
          </cell>
          <cell r="M22">
            <v>18</v>
          </cell>
        </row>
        <row r="23">
          <cell r="C23" t="str">
            <v>6-3</v>
          </cell>
          <cell r="D23" t="str">
            <v>25m自由形</v>
          </cell>
          <cell r="E23">
            <v>1</v>
          </cell>
          <cell r="F23">
            <v>26</v>
          </cell>
          <cell r="G23" t="str">
            <v>青年</v>
          </cell>
          <cell r="H23" t="str">
            <v>男子</v>
          </cell>
          <cell r="I23">
            <v>18</v>
          </cell>
          <cell r="J23" t="str">
            <v>花　木　伯　人</v>
          </cell>
          <cell r="K23" t="str">
            <v>ﾊﾅｷ　ﾊｸﾄ</v>
          </cell>
          <cell r="L23" t="str">
            <v>富山市</v>
          </cell>
          <cell r="M23">
            <v>6</v>
          </cell>
          <cell r="N23" t="str">
            <v>水中ス</v>
          </cell>
        </row>
        <row r="24">
          <cell r="C24" t="str">
            <v>6-4</v>
          </cell>
          <cell r="D24" t="str">
            <v>25m自由形</v>
          </cell>
          <cell r="E24">
            <v>1</v>
          </cell>
          <cell r="F24">
            <v>26</v>
          </cell>
          <cell r="G24" t="str">
            <v>青年</v>
          </cell>
          <cell r="H24" t="str">
            <v>男子</v>
          </cell>
          <cell r="I24">
            <v>11</v>
          </cell>
          <cell r="J24" t="str">
            <v>髙　木　天　峰</v>
          </cell>
          <cell r="K24" t="str">
            <v>タカギ　テンポウ</v>
          </cell>
          <cell r="L24" t="str">
            <v>富山市</v>
          </cell>
          <cell r="M24">
            <v>6</v>
          </cell>
          <cell r="N24" t="str">
            <v>水中ス</v>
          </cell>
        </row>
        <row r="25">
          <cell r="C25" t="str">
            <v>6-5</v>
          </cell>
          <cell r="D25" t="str">
            <v>25m自由形</v>
          </cell>
          <cell r="E25">
            <v>1</v>
          </cell>
          <cell r="F25">
            <v>26</v>
          </cell>
          <cell r="G25" t="str">
            <v>青年</v>
          </cell>
          <cell r="H25" t="str">
            <v>男子</v>
          </cell>
          <cell r="I25">
            <v>14</v>
          </cell>
          <cell r="J25" t="str">
            <v>野　澤　健　太</v>
          </cell>
          <cell r="K25" t="str">
            <v>ノザワ　ケンタ</v>
          </cell>
          <cell r="L25" t="str">
            <v>富山市</v>
          </cell>
          <cell r="M25">
            <v>6</v>
          </cell>
          <cell r="N25" t="str">
            <v>水中ス</v>
          </cell>
        </row>
        <row r="26">
          <cell r="C26" t="str">
            <v>7-1</v>
          </cell>
          <cell r="D26" t="str">
            <v>25m自由形</v>
          </cell>
          <cell r="E26">
            <v>1</v>
          </cell>
          <cell r="F26">
            <v>26</v>
          </cell>
          <cell r="G26" t="str">
            <v>青年</v>
          </cell>
          <cell r="H26" t="str">
            <v>男子</v>
          </cell>
          <cell r="I26">
            <v>16</v>
          </cell>
          <cell r="J26" t="str">
            <v>小野寺　拓　海</v>
          </cell>
          <cell r="K26" t="str">
            <v>オノデラ　タクミ</v>
          </cell>
          <cell r="L26" t="str">
            <v>富山市</v>
          </cell>
          <cell r="M26">
            <v>6</v>
          </cell>
          <cell r="N26" t="str">
            <v>水中ス</v>
          </cell>
        </row>
        <row r="27">
          <cell r="C27" t="str">
            <v>7-2</v>
          </cell>
          <cell r="D27" t="str">
            <v>25m自由形</v>
          </cell>
          <cell r="E27">
            <v>1</v>
          </cell>
          <cell r="F27">
            <v>26</v>
          </cell>
          <cell r="G27" t="str">
            <v>青年</v>
          </cell>
          <cell r="H27" t="str">
            <v>男子</v>
          </cell>
          <cell r="I27">
            <v>24</v>
          </cell>
          <cell r="J27" t="str">
            <v>家　倉　広　大</v>
          </cell>
          <cell r="K27" t="str">
            <v>イエクラ　コウタ</v>
          </cell>
          <cell r="L27" t="str">
            <v>射水市</v>
          </cell>
          <cell r="M27">
            <v>7</v>
          </cell>
        </row>
        <row r="28">
          <cell r="C28" t="str">
            <v>7-3</v>
          </cell>
          <cell r="D28" t="str">
            <v>25m自由形</v>
          </cell>
          <cell r="E28">
            <v>1</v>
          </cell>
          <cell r="F28">
            <v>26</v>
          </cell>
          <cell r="G28" t="str">
            <v>青年</v>
          </cell>
          <cell r="H28" t="str">
            <v>男子</v>
          </cell>
          <cell r="I28">
            <v>12</v>
          </cell>
          <cell r="J28" t="str">
            <v>田　村　宏　道</v>
          </cell>
          <cell r="K28" t="str">
            <v>タムラ　ヒロミチ</v>
          </cell>
          <cell r="L28" t="str">
            <v>富山市</v>
          </cell>
          <cell r="M28">
            <v>6</v>
          </cell>
          <cell r="N28" t="str">
            <v>水中ス</v>
          </cell>
        </row>
        <row r="29">
          <cell r="C29" t="str">
            <v>7-4</v>
          </cell>
          <cell r="D29" t="str">
            <v>25m自由形</v>
          </cell>
          <cell r="E29">
            <v>1</v>
          </cell>
          <cell r="F29">
            <v>26</v>
          </cell>
          <cell r="G29" t="str">
            <v>青年</v>
          </cell>
          <cell r="H29" t="str">
            <v>男子</v>
          </cell>
          <cell r="I29">
            <v>31</v>
          </cell>
          <cell r="J29" t="str">
            <v>池　田　林　平</v>
          </cell>
          <cell r="K29" t="str">
            <v>イケダ　リンペイ</v>
          </cell>
          <cell r="L29" t="str">
            <v>南砺市</v>
          </cell>
          <cell r="M29">
            <v>10</v>
          </cell>
          <cell r="N29" t="str">
            <v>水中ス</v>
          </cell>
        </row>
        <row r="30">
          <cell r="C30" t="str">
            <v>7-5</v>
          </cell>
          <cell r="D30" t="str">
            <v>25m自由形</v>
          </cell>
          <cell r="E30">
            <v>1</v>
          </cell>
          <cell r="F30">
            <v>26</v>
          </cell>
          <cell r="G30" t="str">
            <v>青年</v>
          </cell>
          <cell r="H30" t="str">
            <v>男子</v>
          </cell>
          <cell r="I30">
            <v>45</v>
          </cell>
          <cell r="J30" t="str">
            <v>東　　　　伊織</v>
          </cell>
          <cell r="K30" t="str">
            <v>アズマ　イオリ</v>
          </cell>
          <cell r="L30" t="str">
            <v>自立サポートＪａｍ</v>
          </cell>
          <cell r="M30">
            <v>19</v>
          </cell>
          <cell r="N30" t="str">
            <v>水中ス</v>
          </cell>
        </row>
        <row r="31">
          <cell r="C31" t="str">
            <v>8-2</v>
          </cell>
          <cell r="D31" t="str">
            <v>25m背泳ぎ</v>
          </cell>
          <cell r="E31">
            <v>3</v>
          </cell>
          <cell r="F31">
            <v>2</v>
          </cell>
          <cell r="G31" t="str">
            <v>２部</v>
          </cell>
          <cell r="H31" t="str">
            <v>男子</v>
          </cell>
          <cell r="I31">
            <v>8</v>
          </cell>
          <cell r="J31" t="str">
            <v>堀　田　英　雄</v>
          </cell>
          <cell r="K31" t="str">
            <v>ホリタ　ヒデオ</v>
          </cell>
          <cell r="L31" t="str">
            <v>上市町</v>
          </cell>
          <cell r="M31">
            <v>3</v>
          </cell>
        </row>
        <row r="32">
          <cell r="C32" t="str">
            <v>8-3</v>
          </cell>
          <cell r="D32" t="str">
            <v>25m背泳ぎ</v>
          </cell>
          <cell r="E32">
            <v>3</v>
          </cell>
          <cell r="F32">
            <v>1</v>
          </cell>
          <cell r="G32" t="str">
            <v>２部</v>
          </cell>
          <cell r="H32" t="str">
            <v>男子</v>
          </cell>
          <cell r="I32">
            <v>27</v>
          </cell>
          <cell r="J32" t="str">
            <v>朝　山　高　志</v>
          </cell>
          <cell r="K32" t="str">
            <v>アサヤマ　タカシ</v>
          </cell>
          <cell r="L32" t="str">
            <v>砺波市</v>
          </cell>
          <cell r="M32">
            <v>9</v>
          </cell>
        </row>
        <row r="33">
          <cell r="C33" t="str">
            <v>8-4</v>
          </cell>
          <cell r="D33" t="str">
            <v>25m背泳ぎ</v>
          </cell>
          <cell r="E33">
            <v>3</v>
          </cell>
          <cell r="F33">
            <v>3</v>
          </cell>
          <cell r="G33" t="str">
            <v>２部</v>
          </cell>
          <cell r="H33" t="str">
            <v>男子</v>
          </cell>
          <cell r="I33">
            <v>32</v>
          </cell>
          <cell r="J33" t="str">
            <v>山　田　睦　海</v>
          </cell>
          <cell r="K33" t="str">
            <v>ヤマダ　ムツミ</v>
          </cell>
          <cell r="L33" t="str">
            <v>南砺市</v>
          </cell>
          <cell r="M33">
            <v>10</v>
          </cell>
        </row>
        <row r="34">
          <cell r="C34" t="str">
            <v>9-2</v>
          </cell>
          <cell r="D34" t="str">
            <v>25m背泳ぎ</v>
          </cell>
          <cell r="E34">
            <v>3</v>
          </cell>
          <cell r="F34">
            <v>26</v>
          </cell>
          <cell r="G34" t="str">
            <v>青年</v>
          </cell>
          <cell r="H34" t="str">
            <v>男子</v>
          </cell>
          <cell r="I34">
            <v>10</v>
          </cell>
          <cell r="J34" t="str">
            <v>島　田　嵩　久</v>
          </cell>
          <cell r="K34" t="str">
            <v>シマダ　タカヒサ</v>
          </cell>
          <cell r="L34" t="str">
            <v>舟橋村</v>
          </cell>
          <cell r="M34">
            <v>5</v>
          </cell>
          <cell r="N34" t="str">
            <v>介助</v>
          </cell>
        </row>
        <row r="35">
          <cell r="C35" t="str">
            <v>9-3</v>
          </cell>
          <cell r="D35" t="str">
            <v>25m背泳ぎ</v>
          </cell>
          <cell r="E35">
            <v>3</v>
          </cell>
          <cell r="F35">
            <v>26</v>
          </cell>
          <cell r="G35" t="str">
            <v>青年</v>
          </cell>
          <cell r="H35" t="str">
            <v>男子</v>
          </cell>
          <cell r="I35">
            <v>11</v>
          </cell>
          <cell r="J35" t="str">
            <v>髙　木　天　峰</v>
          </cell>
          <cell r="K35" t="str">
            <v>タカギ　テンポウ</v>
          </cell>
          <cell r="L35" t="str">
            <v>富山市</v>
          </cell>
          <cell r="M35">
            <v>6</v>
          </cell>
        </row>
        <row r="36">
          <cell r="C36" t="str">
            <v>9-4</v>
          </cell>
          <cell r="D36" t="str">
            <v>25m背泳ぎ</v>
          </cell>
          <cell r="E36">
            <v>3</v>
          </cell>
          <cell r="F36">
            <v>26</v>
          </cell>
          <cell r="G36" t="str">
            <v>青年</v>
          </cell>
          <cell r="H36" t="str">
            <v>男子</v>
          </cell>
          <cell r="I36">
            <v>14</v>
          </cell>
          <cell r="J36" t="str">
            <v>野　澤　健　太</v>
          </cell>
          <cell r="K36" t="str">
            <v>ノザワ　ケンタ</v>
          </cell>
          <cell r="L36" t="str">
            <v>富山市</v>
          </cell>
          <cell r="M36">
            <v>6</v>
          </cell>
        </row>
        <row r="37">
          <cell r="C37" t="str">
            <v>9-5</v>
          </cell>
          <cell r="D37" t="str">
            <v>25m背泳ぎ</v>
          </cell>
          <cell r="E37">
            <v>3</v>
          </cell>
          <cell r="F37">
            <v>26</v>
          </cell>
          <cell r="G37" t="str">
            <v>青年</v>
          </cell>
          <cell r="H37" t="str">
            <v>男子</v>
          </cell>
          <cell r="I37">
            <v>44</v>
          </cell>
          <cell r="J37" t="str">
            <v>山　崎　慶　吾</v>
          </cell>
          <cell r="K37" t="str">
            <v>ヤマザキ　ケイゴ</v>
          </cell>
          <cell r="L37" t="str">
            <v>　けやき苑</v>
          </cell>
          <cell r="M37">
            <v>18</v>
          </cell>
        </row>
        <row r="38">
          <cell r="C38" t="str">
            <v>10-2</v>
          </cell>
          <cell r="D38" t="str">
            <v>25m背泳ぎ</v>
          </cell>
          <cell r="E38">
            <v>3</v>
          </cell>
          <cell r="F38">
            <v>26</v>
          </cell>
          <cell r="G38" t="str">
            <v>少年</v>
          </cell>
          <cell r="H38" t="str">
            <v>男子</v>
          </cell>
          <cell r="I38">
            <v>21</v>
          </cell>
          <cell r="J38" t="str">
            <v>野　村　圭　佑</v>
          </cell>
          <cell r="K38" t="str">
            <v>ノムラ　ケイスケ</v>
          </cell>
          <cell r="L38" t="str">
            <v>富山市</v>
          </cell>
          <cell r="M38">
            <v>6</v>
          </cell>
        </row>
        <row r="39">
          <cell r="C39" t="str">
            <v>10-3</v>
          </cell>
          <cell r="D39" t="str">
            <v>25m背泳ぎ</v>
          </cell>
          <cell r="E39">
            <v>3</v>
          </cell>
          <cell r="F39">
            <v>26</v>
          </cell>
          <cell r="G39" t="str">
            <v>少年</v>
          </cell>
          <cell r="H39" t="str">
            <v>男子</v>
          </cell>
          <cell r="I39">
            <v>34</v>
          </cell>
          <cell r="J39" t="str">
            <v>中　島　優　希</v>
          </cell>
          <cell r="K39" t="str">
            <v>ナカジマ　ユウキ</v>
          </cell>
          <cell r="L39" t="str">
            <v>富山総合支援学校</v>
          </cell>
          <cell r="M39">
            <v>11</v>
          </cell>
        </row>
        <row r="40">
          <cell r="C40" t="str">
            <v>10-4</v>
          </cell>
          <cell r="D40" t="str">
            <v>25m背泳ぎ</v>
          </cell>
          <cell r="E40">
            <v>3</v>
          </cell>
          <cell r="F40">
            <v>26</v>
          </cell>
          <cell r="G40" t="str">
            <v>少年</v>
          </cell>
          <cell r="H40" t="str">
            <v>男子</v>
          </cell>
          <cell r="I40">
            <v>37</v>
          </cell>
          <cell r="J40" t="str">
            <v>四　谷　優　希</v>
          </cell>
          <cell r="K40" t="str">
            <v>ヨツタニ　ユウキ</v>
          </cell>
          <cell r="L40" t="str">
            <v>富山高等支援学校</v>
          </cell>
          <cell r="M40">
            <v>13</v>
          </cell>
        </row>
        <row r="41">
          <cell r="C41" t="str">
            <v>10-5</v>
          </cell>
          <cell r="D41" t="str">
            <v>25m背泳ぎ</v>
          </cell>
          <cell r="E41">
            <v>3</v>
          </cell>
          <cell r="F41">
            <v>26</v>
          </cell>
          <cell r="G41" t="str">
            <v>少年</v>
          </cell>
          <cell r="H41" t="str">
            <v>男子</v>
          </cell>
          <cell r="I41">
            <v>42</v>
          </cell>
          <cell r="J41" t="str">
            <v>北　山　聡　也</v>
          </cell>
          <cell r="K41" t="str">
            <v>キタヤマ　サトヤ</v>
          </cell>
          <cell r="L41" t="str">
            <v>富大附属特別支援学校</v>
          </cell>
          <cell r="M41">
            <v>16</v>
          </cell>
        </row>
        <row r="42">
          <cell r="C42" t="str">
            <v>11-2</v>
          </cell>
          <cell r="D42" t="str">
            <v>25m背泳ぎ</v>
          </cell>
          <cell r="E42">
            <v>3</v>
          </cell>
          <cell r="F42">
            <v>6</v>
          </cell>
          <cell r="G42" t="str">
            <v>２部</v>
          </cell>
          <cell r="H42" t="str">
            <v>女子</v>
          </cell>
          <cell r="I42">
            <v>30</v>
          </cell>
          <cell r="J42" t="str">
            <v>髙　畠　裕美子</v>
          </cell>
          <cell r="K42" t="str">
            <v>タカバタケ　ユミコ</v>
          </cell>
          <cell r="L42" t="str">
            <v>砺波市</v>
          </cell>
          <cell r="M42">
            <v>9</v>
          </cell>
        </row>
        <row r="43">
          <cell r="C43" t="str">
            <v>12-4</v>
          </cell>
          <cell r="D43" t="str">
            <v>25m平泳ぎ</v>
          </cell>
          <cell r="E43">
            <v>5</v>
          </cell>
          <cell r="F43">
            <v>6</v>
          </cell>
          <cell r="G43" t="str">
            <v>２部</v>
          </cell>
          <cell r="H43" t="str">
            <v>女子</v>
          </cell>
          <cell r="I43">
            <v>29</v>
          </cell>
          <cell r="J43" t="str">
            <v>吉　田　博　美</v>
          </cell>
          <cell r="K43" t="str">
            <v>ヨシダ　ヒロミ</v>
          </cell>
          <cell r="L43" t="str">
            <v>砺波市</v>
          </cell>
          <cell r="M43">
            <v>9</v>
          </cell>
        </row>
        <row r="44">
          <cell r="C44" t="str">
            <v>12-5</v>
          </cell>
          <cell r="D44" t="str">
            <v>25m平泳ぎ</v>
          </cell>
          <cell r="E44">
            <v>5</v>
          </cell>
          <cell r="F44">
            <v>26</v>
          </cell>
          <cell r="G44" t="str">
            <v>少年</v>
          </cell>
          <cell r="H44" t="str">
            <v>女子</v>
          </cell>
          <cell r="I44">
            <v>23</v>
          </cell>
          <cell r="J44" t="str">
            <v>広　島　遥　佳</v>
          </cell>
          <cell r="K44" t="str">
            <v>ヒロシマ　ハルカ</v>
          </cell>
          <cell r="L44" t="str">
            <v>富山市</v>
          </cell>
          <cell r="M44">
            <v>6</v>
          </cell>
        </row>
        <row r="45">
          <cell r="C45" t="str">
            <v>13-1</v>
          </cell>
          <cell r="D45" t="str">
            <v>25m平泳ぎ</v>
          </cell>
          <cell r="E45">
            <v>5</v>
          </cell>
          <cell r="F45">
            <v>3</v>
          </cell>
          <cell r="G45" t="str">
            <v>２部</v>
          </cell>
          <cell r="H45" t="str">
            <v>男子</v>
          </cell>
          <cell r="I45">
            <v>32</v>
          </cell>
          <cell r="J45" t="str">
            <v>山　田　睦　海</v>
          </cell>
          <cell r="K45" t="str">
            <v>ヤマダ　ムツミ</v>
          </cell>
          <cell r="L45" t="str">
            <v>南砺市</v>
          </cell>
          <cell r="M45">
            <v>10</v>
          </cell>
        </row>
        <row r="46">
          <cell r="C46" t="str">
            <v>13-2</v>
          </cell>
          <cell r="D46" t="str">
            <v>25m平泳ぎ</v>
          </cell>
          <cell r="E46">
            <v>5</v>
          </cell>
          <cell r="F46">
            <v>6</v>
          </cell>
          <cell r="G46" t="str">
            <v>２部</v>
          </cell>
          <cell r="H46" t="str">
            <v>男子</v>
          </cell>
          <cell r="I46">
            <v>6</v>
          </cell>
          <cell r="J46" t="str">
            <v>吉　澤　育　男</v>
          </cell>
          <cell r="K46" t="str">
            <v>ヨシザワ　イクオ</v>
          </cell>
          <cell r="L46" t="str">
            <v>黒部市</v>
          </cell>
          <cell r="M46">
            <v>2</v>
          </cell>
        </row>
        <row r="47">
          <cell r="C47" t="str">
            <v>13-3</v>
          </cell>
          <cell r="D47" t="str">
            <v>25m平泳ぎ</v>
          </cell>
          <cell r="E47">
            <v>5</v>
          </cell>
          <cell r="F47">
            <v>26</v>
          </cell>
          <cell r="G47" t="str">
            <v>少年</v>
          </cell>
          <cell r="H47" t="str">
            <v>男子</v>
          </cell>
          <cell r="I47">
            <v>36</v>
          </cell>
          <cell r="J47" t="str">
            <v>井　上　文太朗</v>
          </cell>
          <cell r="K47" t="str">
            <v>イノウエ　ブンタロウ</v>
          </cell>
          <cell r="L47" t="str">
            <v>富山高等支援学校</v>
          </cell>
          <cell r="M47">
            <v>13</v>
          </cell>
        </row>
        <row r="48">
          <cell r="C48" t="str">
            <v>13-4</v>
          </cell>
          <cell r="D48" t="str">
            <v>25m平泳ぎ</v>
          </cell>
          <cell r="E48">
            <v>5</v>
          </cell>
          <cell r="F48">
            <v>26</v>
          </cell>
          <cell r="G48" t="str">
            <v>青年</v>
          </cell>
          <cell r="H48" t="str">
            <v>男子</v>
          </cell>
          <cell r="I48">
            <v>10</v>
          </cell>
          <cell r="J48" t="str">
            <v>島　田　嵩　久</v>
          </cell>
          <cell r="K48" t="str">
            <v>シマダ　タカヒサ</v>
          </cell>
          <cell r="L48" t="str">
            <v>舟橋村</v>
          </cell>
          <cell r="M48">
            <v>5</v>
          </cell>
          <cell r="N48" t="str">
            <v>介助、水中ス</v>
          </cell>
        </row>
        <row r="49">
          <cell r="C49" t="str">
            <v>13-5</v>
          </cell>
          <cell r="D49" t="str">
            <v>25m平泳ぎ</v>
          </cell>
          <cell r="E49">
            <v>5</v>
          </cell>
          <cell r="F49">
            <v>26</v>
          </cell>
          <cell r="G49" t="str">
            <v>青年</v>
          </cell>
          <cell r="H49" t="str">
            <v>男子</v>
          </cell>
          <cell r="I49">
            <v>15</v>
          </cell>
          <cell r="J49" t="str">
            <v>立　石　雄太郎</v>
          </cell>
          <cell r="K49" t="str">
            <v>タテイシ　ユウタロウ</v>
          </cell>
          <cell r="L49" t="str">
            <v>富山市</v>
          </cell>
          <cell r="M49">
            <v>6</v>
          </cell>
        </row>
        <row r="50">
          <cell r="C50" t="str">
            <v>14-3</v>
          </cell>
          <cell r="D50" t="str">
            <v>25mバタフライ</v>
          </cell>
          <cell r="E50">
            <v>7</v>
          </cell>
          <cell r="F50">
            <v>26</v>
          </cell>
          <cell r="G50" t="str">
            <v>少年</v>
          </cell>
          <cell r="H50" t="str">
            <v>女子</v>
          </cell>
          <cell r="I50">
            <v>33</v>
          </cell>
          <cell r="J50" t="str">
            <v>土　肥　楓　生</v>
          </cell>
          <cell r="K50" t="str">
            <v>ドイ　フウキ</v>
          </cell>
          <cell r="L50" t="str">
            <v>砺波市</v>
          </cell>
          <cell r="M50">
            <v>9</v>
          </cell>
        </row>
        <row r="51">
          <cell r="C51" t="str">
            <v>14-4</v>
          </cell>
          <cell r="D51" t="str">
            <v>25mバタフライ</v>
          </cell>
          <cell r="E51">
            <v>7</v>
          </cell>
          <cell r="F51">
            <v>26</v>
          </cell>
          <cell r="G51" t="str">
            <v>青年</v>
          </cell>
          <cell r="H51" t="str">
            <v>女子</v>
          </cell>
          <cell r="I51">
            <v>28</v>
          </cell>
          <cell r="J51" t="str">
            <v>大久保　美　希</v>
          </cell>
          <cell r="K51" t="str">
            <v>オオクボ　ミキ</v>
          </cell>
          <cell r="L51" t="str">
            <v>砺波市</v>
          </cell>
          <cell r="M51">
            <v>9</v>
          </cell>
        </row>
        <row r="52">
          <cell r="C52" t="str">
            <v>15-2</v>
          </cell>
          <cell r="D52" t="str">
            <v>25mバタフライ</v>
          </cell>
          <cell r="E52">
            <v>7</v>
          </cell>
          <cell r="F52">
            <v>1</v>
          </cell>
          <cell r="G52" t="str">
            <v>２部</v>
          </cell>
          <cell r="H52" t="str">
            <v>男子</v>
          </cell>
          <cell r="I52">
            <v>27</v>
          </cell>
          <cell r="J52" t="str">
            <v>朝　山　高　志</v>
          </cell>
          <cell r="K52" t="str">
            <v>アサヤマ　タカシ</v>
          </cell>
          <cell r="L52" t="str">
            <v>砺波市</v>
          </cell>
          <cell r="M52">
            <v>9</v>
          </cell>
        </row>
        <row r="53">
          <cell r="C53" t="str">
            <v>15-3</v>
          </cell>
          <cell r="D53" t="str">
            <v>25mバタフライ</v>
          </cell>
          <cell r="E53">
            <v>7</v>
          </cell>
          <cell r="F53">
            <v>26</v>
          </cell>
          <cell r="G53" t="str">
            <v>少年</v>
          </cell>
          <cell r="H53" t="str">
            <v>男子</v>
          </cell>
          <cell r="I53">
            <v>9</v>
          </cell>
          <cell r="J53" t="str">
            <v>尾　近　健　斗</v>
          </cell>
          <cell r="K53" t="str">
            <v>オコン　ケント</v>
          </cell>
          <cell r="L53" t="str">
            <v>立山町</v>
          </cell>
          <cell r="M53">
            <v>4</v>
          </cell>
        </row>
        <row r="54">
          <cell r="C54" t="str">
            <v>15-4</v>
          </cell>
          <cell r="D54" t="str">
            <v>25mバタフライ</v>
          </cell>
          <cell r="E54">
            <v>7</v>
          </cell>
          <cell r="F54">
            <v>26</v>
          </cell>
          <cell r="G54" t="str">
            <v>少年</v>
          </cell>
          <cell r="H54" t="str">
            <v>男子</v>
          </cell>
          <cell r="I54">
            <v>13</v>
          </cell>
          <cell r="J54" t="str">
            <v>坂　井　洸　太</v>
          </cell>
          <cell r="K54" t="str">
            <v>サカイ　コウタ</v>
          </cell>
          <cell r="L54" t="str">
            <v>富山市</v>
          </cell>
          <cell r="M54">
            <v>6</v>
          </cell>
          <cell r="N54" t="str">
            <v>水中ス</v>
          </cell>
        </row>
        <row r="55">
          <cell r="C55" t="str">
            <v>15-5</v>
          </cell>
          <cell r="D55" t="str">
            <v>25mバタフライ</v>
          </cell>
          <cell r="E55">
            <v>7</v>
          </cell>
          <cell r="F55">
            <v>26</v>
          </cell>
          <cell r="G55" t="str">
            <v>少年</v>
          </cell>
          <cell r="H55" t="str">
            <v>男子</v>
          </cell>
          <cell r="I55">
            <v>40</v>
          </cell>
          <cell r="J55" t="str">
            <v>川　原　大　翔</v>
          </cell>
          <cell r="K55" t="str">
            <v>カワハラ　ダイト</v>
          </cell>
          <cell r="L55" t="str">
            <v>高岡支援学校</v>
          </cell>
          <cell r="M55">
            <v>14</v>
          </cell>
        </row>
        <row r="56">
          <cell r="C56" t="str">
            <v>16-2</v>
          </cell>
          <cell r="D56" t="str">
            <v>25mバタフライ</v>
          </cell>
          <cell r="E56">
            <v>7</v>
          </cell>
          <cell r="F56">
            <v>26</v>
          </cell>
          <cell r="G56" t="str">
            <v>青年</v>
          </cell>
          <cell r="H56" t="str">
            <v>男子</v>
          </cell>
          <cell r="I56">
            <v>12</v>
          </cell>
          <cell r="J56" t="str">
            <v>田　村　宏　道</v>
          </cell>
          <cell r="K56" t="str">
            <v>タムラ　ヒロミチ</v>
          </cell>
          <cell r="L56" t="str">
            <v>富山市</v>
          </cell>
          <cell r="M56">
            <v>6</v>
          </cell>
          <cell r="N56" t="str">
            <v>水中ス</v>
          </cell>
        </row>
        <row r="57">
          <cell r="C57" t="str">
            <v>16-3</v>
          </cell>
          <cell r="D57" t="str">
            <v>25mバタフライ</v>
          </cell>
          <cell r="E57">
            <v>7</v>
          </cell>
          <cell r="F57">
            <v>26</v>
          </cell>
          <cell r="G57" t="str">
            <v>青年</v>
          </cell>
          <cell r="H57" t="str">
            <v>男子</v>
          </cell>
          <cell r="I57">
            <v>24</v>
          </cell>
          <cell r="J57" t="str">
            <v>家　倉　広　大</v>
          </cell>
          <cell r="K57" t="str">
            <v>イエクラ　コウタ</v>
          </cell>
          <cell r="L57" t="str">
            <v>射水市</v>
          </cell>
          <cell r="M57">
            <v>7</v>
          </cell>
        </row>
        <row r="58">
          <cell r="C58" t="str">
            <v>16-4</v>
          </cell>
          <cell r="D58" t="str">
            <v>25mバタフライ</v>
          </cell>
          <cell r="E58">
            <v>7</v>
          </cell>
          <cell r="F58">
            <v>26</v>
          </cell>
          <cell r="G58" t="str">
            <v>壮年</v>
          </cell>
          <cell r="H58" t="str">
            <v>男子</v>
          </cell>
          <cell r="I58">
            <v>4</v>
          </cell>
          <cell r="J58" t="str">
            <v>舟　田　孝　行</v>
          </cell>
          <cell r="K58" t="str">
            <v>フナダ　タカユキ</v>
          </cell>
          <cell r="L58" t="str">
            <v>　黒部市</v>
          </cell>
          <cell r="M58">
            <v>2</v>
          </cell>
        </row>
        <row r="59">
          <cell r="C59" t="str">
            <v>17-2</v>
          </cell>
          <cell r="D59" t="str">
            <v>50m自由形</v>
          </cell>
          <cell r="E59">
            <v>2</v>
          </cell>
          <cell r="F59">
            <v>6</v>
          </cell>
          <cell r="G59" t="str">
            <v>２部</v>
          </cell>
          <cell r="H59" t="str">
            <v>女子</v>
          </cell>
          <cell r="I59">
            <v>30</v>
          </cell>
          <cell r="J59" t="str">
            <v>髙　畠　裕美子</v>
          </cell>
          <cell r="K59" t="str">
            <v>タカバタケ　ユミコ</v>
          </cell>
          <cell r="L59" t="str">
            <v>砺波市</v>
          </cell>
          <cell r="M59">
            <v>9</v>
          </cell>
        </row>
        <row r="60">
          <cell r="C60" t="str">
            <v>17-3</v>
          </cell>
          <cell r="D60" t="str">
            <v>50m自由形</v>
          </cell>
          <cell r="E60">
            <v>2</v>
          </cell>
          <cell r="F60">
            <v>18</v>
          </cell>
          <cell r="G60" t="str">
            <v>１部</v>
          </cell>
          <cell r="H60" t="str">
            <v>女子</v>
          </cell>
          <cell r="I60">
            <v>26</v>
          </cell>
          <cell r="J60" t="str">
            <v>山　﨑　風　香</v>
          </cell>
          <cell r="K60" t="str">
            <v>ヤマザキ　フウカ</v>
          </cell>
          <cell r="L60" t="str">
            <v>高岡市</v>
          </cell>
          <cell r="M60">
            <v>8</v>
          </cell>
          <cell r="N60" t="str">
            <v>介助、水中ス</v>
          </cell>
        </row>
        <row r="61">
          <cell r="C61" t="str">
            <v>17-4</v>
          </cell>
          <cell r="D61" t="str">
            <v>50m自由形</v>
          </cell>
          <cell r="E61">
            <v>2</v>
          </cell>
          <cell r="F61">
            <v>26</v>
          </cell>
          <cell r="G61" t="str">
            <v>青年</v>
          </cell>
          <cell r="H61" t="str">
            <v>女子</v>
          </cell>
          <cell r="I61">
            <v>28</v>
          </cell>
          <cell r="J61" t="str">
            <v>大久保　美　希</v>
          </cell>
          <cell r="K61" t="str">
            <v>オオクボ　ミキ</v>
          </cell>
          <cell r="L61" t="str">
            <v>砺波市</v>
          </cell>
          <cell r="M61">
            <v>9</v>
          </cell>
        </row>
        <row r="62">
          <cell r="C62" t="str">
            <v>18-2</v>
          </cell>
          <cell r="D62" t="str">
            <v>50m自由形</v>
          </cell>
          <cell r="E62">
            <v>2</v>
          </cell>
          <cell r="F62">
            <v>25</v>
          </cell>
          <cell r="G62" t="str">
            <v>１部</v>
          </cell>
          <cell r="H62" t="str">
            <v>男子</v>
          </cell>
          <cell r="I62">
            <v>25</v>
          </cell>
          <cell r="J62" t="str">
            <v>中　尾　拓　也</v>
          </cell>
          <cell r="K62" t="str">
            <v>ナカオ　タクヤ</v>
          </cell>
          <cell r="L62" t="str">
            <v>射水市</v>
          </cell>
          <cell r="M62">
            <v>7</v>
          </cell>
        </row>
        <row r="63">
          <cell r="C63" t="str">
            <v>18-3</v>
          </cell>
          <cell r="D63" t="str">
            <v>50m自由形</v>
          </cell>
          <cell r="E63">
            <v>2</v>
          </cell>
          <cell r="F63">
            <v>26</v>
          </cell>
          <cell r="G63" t="str">
            <v>少年</v>
          </cell>
          <cell r="H63" t="str">
            <v>男子</v>
          </cell>
          <cell r="I63">
            <v>22</v>
          </cell>
          <cell r="J63" t="str">
            <v>石　金　颯　太</v>
          </cell>
          <cell r="K63" t="str">
            <v>イシカネ　ソウタ</v>
          </cell>
          <cell r="L63" t="str">
            <v>富山市</v>
          </cell>
          <cell r="M63">
            <v>6</v>
          </cell>
        </row>
        <row r="64">
          <cell r="C64" t="str">
            <v>18-4</v>
          </cell>
          <cell r="D64" t="str">
            <v>50m自由形</v>
          </cell>
          <cell r="E64">
            <v>2</v>
          </cell>
          <cell r="F64">
            <v>26</v>
          </cell>
          <cell r="G64" t="str">
            <v>少年</v>
          </cell>
          <cell r="H64" t="str">
            <v>男子</v>
          </cell>
          <cell r="I64">
            <v>34</v>
          </cell>
          <cell r="J64" t="str">
            <v>中　島　優　希</v>
          </cell>
          <cell r="K64" t="str">
            <v>ナカジマ　ユウキ</v>
          </cell>
          <cell r="L64" t="str">
            <v>富山総合支援学校</v>
          </cell>
          <cell r="M64">
            <v>11</v>
          </cell>
        </row>
        <row r="65">
          <cell r="C65" t="str">
            <v>18-5</v>
          </cell>
          <cell r="D65" t="str">
            <v>50m自由形</v>
          </cell>
          <cell r="E65">
            <v>2</v>
          </cell>
          <cell r="F65">
            <v>26</v>
          </cell>
          <cell r="G65" t="str">
            <v>少年</v>
          </cell>
          <cell r="H65" t="str">
            <v>男子</v>
          </cell>
          <cell r="I65">
            <v>39</v>
          </cell>
          <cell r="J65" t="str">
            <v>奥　村　　　啓</v>
          </cell>
          <cell r="K65" t="str">
            <v>オクムラ　ケイ</v>
          </cell>
          <cell r="L65" t="str">
            <v>高岡支援学校</v>
          </cell>
          <cell r="M65">
            <v>14</v>
          </cell>
        </row>
        <row r="66">
          <cell r="C66" t="str">
            <v>19-2</v>
          </cell>
          <cell r="D66" t="str">
            <v>50m自由形</v>
          </cell>
          <cell r="E66">
            <v>2</v>
          </cell>
          <cell r="F66">
            <v>26</v>
          </cell>
          <cell r="G66" t="str">
            <v>青年</v>
          </cell>
          <cell r="H66" t="str">
            <v>男子</v>
          </cell>
          <cell r="I66">
            <v>5</v>
          </cell>
          <cell r="J66" t="str">
            <v>角　井　俊　生</v>
          </cell>
          <cell r="K66" t="str">
            <v>カクイ　トシキ</v>
          </cell>
          <cell r="L66" t="str">
            <v>　黒部市</v>
          </cell>
          <cell r="M66">
            <v>2</v>
          </cell>
        </row>
        <row r="67">
          <cell r="C67" t="str">
            <v>19-3</v>
          </cell>
          <cell r="D67" t="str">
            <v>50m自由形</v>
          </cell>
          <cell r="E67">
            <v>2</v>
          </cell>
          <cell r="F67">
            <v>26</v>
          </cell>
          <cell r="G67" t="str">
            <v>青年</v>
          </cell>
          <cell r="H67" t="str">
            <v>男子</v>
          </cell>
          <cell r="I67">
            <v>7</v>
          </cell>
          <cell r="J67" t="str">
            <v>土　開　康　平</v>
          </cell>
          <cell r="K67" t="str">
            <v>ドカイ　コウヘイ</v>
          </cell>
          <cell r="L67" t="str">
            <v>上市町</v>
          </cell>
          <cell r="M67">
            <v>3</v>
          </cell>
        </row>
        <row r="68">
          <cell r="C68" t="str">
            <v>19-4</v>
          </cell>
          <cell r="D68" t="str">
            <v>50m自由形</v>
          </cell>
          <cell r="E68">
            <v>2</v>
          </cell>
          <cell r="F68">
            <v>26</v>
          </cell>
          <cell r="G68" t="str">
            <v>青年</v>
          </cell>
          <cell r="H68" t="str">
            <v>男子</v>
          </cell>
          <cell r="I68">
            <v>15</v>
          </cell>
          <cell r="J68" t="str">
            <v>立　石　雄太郎</v>
          </cell>
          <cell r="K68" t="str">
            <v>タテイシ　ユウタロウ</v>
          </cell>
          <cell r="L68" t="str">
            <v>富山市</v>
          </cell>
          <cell r="M68">
            <v>6</v>
          </cell>
        </row>
        <row r="69">
          <cell r="C69" t="str">
            <v>19-5</v>
          </cell>
          <cell r="D69" t="str">
            <v>50m自由形</v>
          </cell>
          <cell r="E69">
            <v>2</v>
          </cell>
          <cell r="F69">
            <v>26</v>
          </cell>
          <cell r="G69" t="str">
            <v>青年</v>
          </cell>
          <cell r="H69" t="str">
            <v>男子</v>
          </cell>
          <cell r="I69">
            <v>20</v>
          </cell>
          <cell r="J69" t="str">
            <v>藤　永　拓　也</v>
          </cell>
          <cell r="K69" t="str">
            <v>フジナガ　タクヤ</v>
          </cell>
          <cell r="L69" t="str">
            <v>富山市</v>
          </cell>
          <cell r="M69">
            <v>6</v>
          </cell>
        </row>
        <row r="70">
          <cell r="C70" t="str">
            <v>20-2</v>
          </cell>
          <cell r="D70" t="str">
            <v>50m自由形</v>
          </cell>
          <cell r="E70">
            <v>2</v>
          </cell>
          <cell r="F70">
            <v>26</v>
          </cell>
          <cell r="G70" t="str">
            <v>青年</v>
          </cell>
          <cell r="H70" t="str">
            <v>男子</v>
          </cell>
          <cell r="I70">
            <v>2</v>
          </cell>
          <cell r="J70" t="str">
            <v>川　成　雄　平</v>
          </cell>
          <cell r="K70" t="str">
            <v>カワナリ　ユウヘイ</v>
          </cell>
          <cell r="L70" t="str">
            <v>入善町</v>
          </cell>
          <cell r="M70">
            <v>1</v>
          </cell>
        </row>
        <row r="71">
          <cell r="C71" t="str">
            <v>20-3</v>
          </cell>
          <cell r="D71" t="str">
            <v>50m自由形</v>
          </cell>
          <cell r="E71">
            <v>2</v>
          </cell>
          <cell r="F71">
            <v>26</v>
          </cell>
          <cell r="G71" t="str">
            <v>青年</v>
          </cell>
          <cell r="H71" t="str">
            <v>男子</v>
          </cell>
          <cell r="I71">
            <v>18</v>
          </cell>
          <cell r="J71" t="str">
            <v>花　木　伯　人</v>
          </cell>
          <cell r="K71" t="str">
            <v>ﾊﾅｷ　ﾊｸﾄ</v>
          </cell>
          <cell r="L71" t="str">
            <v>富山市</v>
          </cell>
          <cell r="M71">
            <v>6</v>
          </cell>
          <cell r="N71" t="str">
            <v>水中ス</v>
          </cell>
        </row>
        <row r="72">
          <cell r="C72" t="str">
            <v>20-4</v>
          </cell>
          <cell r="D72" t="str">
            <v>50m自由形</v>
          </cell>
          <cell r="E72">
            <v>2</v>
          </cell>
          <cell r="F72">
            <v>26</v>
          </cell>
          <cell r="G72" t="str">
            <v>青年</v>
          </cell>
          <cell r="H72" t="str">
            <v>男子</v>
          </cell>
          <cell r="I72">
            <v>43</v>
          </cell>
          <cell r="J72" t="str">
            <v>木　田　雅　之</v>
          </cell>
          <cell r="K72" t="str">
            <v>キダ　マサユキ</v>
          </cell>
          <cell r="L72" t="str">
            <v>にいかわ苑</v>
          </cell>
          <cell r="M72">
            <v>17</v>
          </cell>
          <cell r="N72" t="str">
            <v>水中ス</v>
          </cell>
        </row>
        <row r="73">
          <cell r="C73" t="str">
            <v>20-5</v>
          </cell>
          <cell r="D73" t="str">
            <v>50m自由形</v>
          </cell>
          <cell r="E73">
            <v>2</v>
          </cell>
          <cell r="F73">
            <v>26</v>
          </cell>
          <cell r="G73" t="str">
            <v>青年</v>
          </cell>
          <cell r="H73" t="str">
            <v>男子</v>
          </cell>
          <cell r="I73">
            <v>45</v>
          </cell>
          <cell r="J73" t="str">
            <v>東　　　　伊織</v>
          </cell>
          <cell r="K73" t="str">
            <v>アズマ　イオリ</v>
          </cell>
          <cell r="L73" t="str">
            <v>自立サポートＪａｍ</v>
          </cell>
          <cell r="M73">
            <v>19</v>
          </cell>
          <cell r="N73" t="str">
            <v>水中ス</v>
          </cell>
        </row>
        <row r="74">
          <cell r="C74" t="str">
            <v>21-3</v>
          </cell>
          <cell r="D74" t="str">
            <v>50m背泳ぎ</v>
          </cell>
          <cell r="E74">
            <v>4</v>
          </cell>
          <cell r="F74">
            <v>26</v>
          </cell>
          <cell r="G74" t="str">
            <v>青年</v>
          </cell>
          <cell r="H74" t="str">
            <v>男子</v>
          </cell>
          <cell r="I74">
            <v>1</v>
          </cell>
          <cell r="J74" t="str">
            <v>猪　浦　健　太</v>
          </cell>
          <cell r="K74" t="str">
            <v>イノウラ　ケンタ</v>
          </cell>
          <cell r="L74" t="str">
            <v>入善町</v>
          </cell>
          <cell r="M74">
            <v>1</v>
          </cell>
        </row>
        <row r="75">
          <cell r="C75" t="str">
            <v>21-4</v>
          </cell>
          <cell r="D75" t="str">
            <v>50m背泳ぎ</v>
          </cell>
          <cell r="E75">
            <v>4</v>
          </cell>
          <cell r="F75">
            <v>26</v>
          </cell>
          <cell r="G75" t="str">
            <v>青年</v>
          </cell>
          <cell r="H75" t="str">
            <v>男子</v>
          </cell>
          <cell r="I75">
            <v>3</v>
          </cell>
          <cell r="J75" t="str">
            <v>木　田　智　之</v>
          </cell>
          <cell r="K75" t="str">
            <v>キダ　トモユキ</v>
          </cell>
          <cell r="L75" t="str">
            <v>入善町</v>
          </cell>
          <cell r="M75">
            <v>1</v>
          </cell>
        </row>
        <row r="76">
          <cell r="C76" t="str">
            <v>22-2</v>
          </cell>
          <cell r="D76" t="str">
            <v>50m自由形</v>
          </cell>
          <cell r="E76">
            <v>2</v>
          </cell>
          <cell r="F76">
            <v>26</v>
          </cell>
          <cell r="G76" t="str">
            <v>少年</v>
          </cell>
          <cell r="H76" t="str">
            <v>女子</v>
          </cell>
          <cell r="I76">
            <v>33</v>
          </cell>
          <cell r="J76" t="str">
            <v>土　肥　楓　生</v>
          </cell>
          <cell r="K76" t="str">
            <v>ドイ　フウキ</v>
          </cell>
          <cell r="L76" t="str">
            <v>砺波市</v>
          </cell>
          <cell r="M76">
            <v>9</v>
          </cell>
        </row>
        <row r="77">
          <cell r="C77" t="str">
            <v>22-3</v>
          </cell>
          <cell r="D77" t="str">
            <v>50m自由形</v>
          </cell>
          <cell r="E77">
            <v>2</v>
          </cell>
          <cell r="F77">
            <v>26</v>
          </cell>
          <cell r="G77" t="str">
            <v>少年</v>
          </cell>
          <cell r="H77" t="str">
            <v>女子</v>
          </cell>
          <cell r="I77">
            <v>41</v>
          </cell>
          <cell r="J77" t="str">
            <v>中　川　明日花</v>
          </cell>
          <cell r="K77" t="str">
            <v>ナカガワ　アスカ</v>
          </cell>
          <cell r="L77" t="str">
            <v>富大附属特別支援学校</v>
          </cell>
          <cell r="M77">
            <v>16</v>
          </cell>
          <cell r="N77" t="str">
            <v>水中ス</v>
          </cell>
        </row>
        <row r="78">
          <cell r="C78" t="str">
            <v>23-5</v>
          </cell>
          <cell r="D78" t="str">
            <v>50m平泳ぎ</v>
          </cell>
          <cell r="E78">
            <v>6</v>
          </cell>
          <cell r="F78">
            <v>26</v>
          </cell>
          <cell r="G78" t="str">
            <v>少年</v>
          </cell>
          <cell r="H78" t="str">
            <v>女子</v>
          </cell>
          <cell r="I78">
            <v>23</v>
          </cell>
          <cell r="J78" t="str">
            <v>広　島　遥　佳</v>
          </cell>
          <cell r="K78" t="str">
            <v>ヒロシマ　ハルカ</v>
          </cell>
          <cell r="L78" t="str">
            <v>富山市</v>
          </cell>
          <cell r="M78">
            <v>6</v>
          </cell>
        </row>
        <row r="79">
          <cell r="C79" t="str">
            <v>24-2</v>
          </cell>
          <cell r="D79" t="str">
            <v>50m平泳ぎ</v>
          </cell>
          <cell r="E79">
            <v>6</v>
          </cell>
          <cell r="F79">
            <v>26</v>
          </cell>
          <cell r="G79" t="str">
            <v>青年</v>
          </cell>
          <cell r="H79" t="str">
            <v>男子</v>
          </cell>
          <cell r="I79">
            <v>5</v>
          </cell>
          <cell r="J79" t="str">
            <v>角　井　俊　生</v>
          </cell>
          <cell r="K79" t="str">
            <v>カクイ　トシキ</v>
          </cell>
          <cell r="L79" t="str">
            <v>黒部市</v>
          </cell>
          <cell r="M79">
            <v>2</v>
          </cell>
        </row>
        <row r="80">
          <cell r="C80" t="str">
            <v>24-3</v>
          </cell>
          <cell r="D80" t="str">
            <v>50m平泳ぎ</v>
          </cell>
          <cell r="E80">
            <v>6</v>
          </cell>
          <cell r="F80">
            <v>26</v>
          </cell>
          <cell r="G80" t="str">
            <v>青年</v>
          </cell>
          <cell r="H80" t="str">
            <v>男子</v>
          </cell>
          <cell r="I80">
            <v>20</v>
          </cell>
          <cell r="J80" t="str">
            <v>藤　永　拓　也</v>
          </cell>
          <cell r="K80" t="str">
            <v>フジナガ　タクヤ</v>
          </cell>
          <cell r="L80" t="str">
            <v>富山市</v>
          </cell>
          <cell r="M80">
            <v>6</v>
          </cell>
        </row>
        <row r="81">
          <cell r="C81" t="str">
            <v>25-5</v>
          </cell>
          <cell r="D81" t="str">
            <v>50mバタフライ</v>
          </cell>
          <cell r="E81">
            <v>8</v>
          </cell>
          <cell r="F81">
            <v>26</v>
          </cell>
          <cell r="G81" t="str">
            <v>青年</v>
          </cell>
          <cell r="H81" t="str">
            <v>男子</v>
          </cell>
          <cell r="I81">
            <v>7</v>
          </cell>
          <cell r="J81" t="str">
            <v>土　開　康　平</v>
          </cell>
          <cell r="K81" t="str">
            <v>ドカイ　コウヘイ</v>
          </cell>
          <cell r="L81" t="str">
            <v>上市町</v>
          </cell>
          <cell r="M81">
            <v>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">
          <cell r="B3" t="str">
            <v>２５ｍ自由形</v>
          </cell>
          <cell r="C3">
            <v>1</v>
          </cell>
        </row>
        <row r="4">
          <cell r="B4" t="str">
            <v>５０ｍ自由形</v>
          </cell>
          <cell r="C4">
            <v>2</v>
          </cell>
        </row>
        <row r="5">
          <cell r="B5" t="str">
            <v>２５ｍ背泳ぎ</v>
          </cell>
          <cell r="C5">
            <v>3</v>
          </cell>
        </row>
        <row r="6">
          <cell r="B6" t="str">
            <v>５０ｍ背泳ぎ</v>
          </cell>
          <cell r="C6">
            <v>4</v>
          </cell>
        </row>
        <row r="7">
          <cell r="B7" t="str">
            <v>２５ｍ平泳ぎ</v>
          </cell>
          <cell r="C7">
            <v>5</v>
          </cell>
        </row>
        <row r="8">
          <cell r="B8" t="str">
            <v>５０ｍ平泳ぎ</v>
          </cell>
          <cell r="C8">
            <v>6</v>
          </cell>
        </row>
        <row r="9">
          <cell r="B9" t="str">
            <v>２５ｍバタフライ</v>
          </cell>
          <cell r="C9">
            <v>7</v>
          </cell>
        </row>
        <row r="10">
          <cell r="B10" t="str">
            <v>５０ｍバタフライ</v>
          </cell>
          <cell r="C10">
            <v>8</v>
          </cell>
        </row>
        <row r="11">
          <cell r="B11" t="str">
            <v>4X50mリレ-</v>
          </cell>
          <cell r="C11">
            <v>9</v>
          </cell>
        </row>
        <row r="12">
          <cell r="B12" t="str">
            <v>4X50mリレ-A</v>
          </cell>
          <cell r="C12" t="str">
            <v>9A</v>
          </cell>
        </row>
        <row r="13">
          <cell r="B13" t="str">
            <v>4X50mリレ-B</v>
          </cell>
          <cell r="C13" t="str">
            <v>9B</v>
          </cell>
        </row>
        <row r="14">
          <cell r="B14" t="str">
            <v>4X50mメドレ-リレ-</v>
          </cell>
          <cell r="C14">
            <v>10</v>
          </cell>
        </row>
        <row r="15">
          <cell r="B15" t="str">
            <v>4X50mメドレ-リレ-A</v>
          </cell>
          <cell r="C15" t="str">
            <v>10A</v>
          </cell>
        </row>
        <row r="16">
          <cell r="B16" t="str">
            <v>4X50mメドレ-リレ-B</v>
          </cell>
          <cell r="C16" t="str">
            <v>10B</v>
          </cell>
        </row>
        <row r="30">
          <cell r="C30" t="str">
            <v>１部</v>
          </cell>
        </row>
        <row r="31">
          <cell r="C31" t="str">
            <v>２部</v>
          </cell>
        </row>
        <row r="32">
          <cell r="C32" t="str">
            <v>少年</v>
          </cell>
        </row>
        <row r="33">
          <cell r="C33" t="str">
            <v>青年</v>
          </cell>
        </row>
        <row r="34">
          <cell r="C34" t="str">
            <v>壮年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申込用紙（市町村・施設）"/>
      <sheetName val="data"/>
      <sheetName val="申込用紙（市町村・施設） 【記入方法】"/>
    </sheetNames>
    <sheetDataSet>
      <sheetData sheetId="0"/>
      <sheetData sheetId="1" refreshError="1"/>
      <sheetData sheetId="2">
        <row r="2">
          <cell r="D2" t="str">
            <v>①25m自由形</v>
          </cell>
          <cell r="F2" t="str">
            <v>入水希望 (水中スタート)</v>
          </cell>
        </row>
        <row r="3">
          <cell r="D3" t="str">
            <v>②50m自由形</v>
          </cell>
          <cell r="F3" t="str">
            <v>スタート補助</v>
          </cell>
        </row>
        <row r="4">
          <cell r="D4" t="str">
            <v>③25m背泳ぎ</v>
          </cell>
          <cell r="F4" t="str">
            <v>合図棒</v>
          </cell>
        </row>
        <row r="5">
          <cell r="D5" t="str">
            <v>④50m背泳ぎ</v>
          </cell>
          <cell r="F5" t="str">
            <v>水中スタート</v>
          </cell>
        </row>
        <row r="6">
          <cell r="D6" t="str">
            <v>⑤25m平泳ぎ</v>
          </cell>
          <cell r="F6" t="str">
            <v>車椅子</v>
          </cell>
        </row>
        <row r="7">
          <cell r="D7" t="str">
            <v>⑥50m平泳ぎ</v>
          </cell>
        </row>
        <row r="8">
          <cell r="D8" t="str">
            <v>⑦25mバタフライ</v>
          </cell>
        </row>
        <row r="9">
          <cell r="D9" t="str">
            <v>⑧50mバタフライ</v>
          </cell>
        </row>
        <row r="10">
          <cell r="D10" t="str">
            <v>⑨4×50mリレー</v>
          </cell>
        </row>
        <row r="11">
          <cell r="D11" t="str">
            <v>⑩4×50mメドレーリレー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泳申込用紙"/>
      <sheetName val="陸上申込用紙"/>
      <sheetName val="フライングディスク申込用紙"/>
      <sheetName val="卓球申込用紙"/>
      <sheetName val="Sheet1"/>
    </sheetNames>
    <sheetDataSet>
      <sheetData sheetId="0"/>
      <sheetData sheetId="1">
        <row r="8">
          <cell r="AQ8" t="str">
            <v>朝日町</v>
          </cell>
          <cell r="AR8">
            <v>1</v>
          </cell>
          <cell r="AV8" t="str">
            <v>50m</v>
          </cell>
          <cell r="AW8">
            <v>1</v>
          </cell>
        </row>
        <row r="9">
          <cell r="AQ9" t="str">
            <v>入善町</v>
          </cell>
          <cell r="AR9">
            <v>2</v>
          </cell>
          <cell r="AV9" t="str">
            <v>100m</v>
          </cell>
          <cell r="AW9">
            <v>2</v>
          </cell>
        </row>
        <row r="10">
          <cell r="AQ10" t="str">
            <v>黒部市</v>
          </cell>
          <cell r="AR10">
            <v>3</v>
          </cell>
          <cell r="AV10" t="str">
            <v>200m</v>
          </cell>
          <cell r="AW10">
            <v>3</v>
          </cell>
        </row>
        <row r="11">
          <cell r="AQ11" t="str">
            <v>魚津市</v>
          </cell>
          <cell r="AR11">
            <v>4</v>
          </cell>
          <cell r="AV11" t="str">
            <v>400m</v>
          </cell>
          <cell r="AW11">
            <v>4</v>
          </cell>
        </row>
        <row r="12">
          <cell r="AQ12" t="str">
            <v>滑川市</v>
          </cell>
          <cell r="AR12">
            <v>5</v>
          </cell>
          <cell r="AV12" t="str">
            <v>800m</v>
          </cell>
          <cell r="AW12">
            <v>5</v>
          </cell>
        </row>
        <row r="13">
          <cell r="AQ13" t="str">
            <v>立山町</v>
          </cell>
          <cell r="AR13">
            <v>6</v>
          </cell>
          <cell r="AV13" t="str">
            <v>1500m</v>
          </cell>
          <cell r="AW13">
            <v>6</v>
          </cell>
        </row>
        <row r="14">
          <cell r="AQ14" t="str">
            <v>上市町</v>
          </cell>
          <cell r="AR14">
            <v>7</v>
          </cell>
          <cell r="AV14" t="str">
            <v>スラローム</v>
          </cell>
          <cell r="AW14">
            <v>7</v>
          </cell>
        </row>
        <row r="15">
          <cell r="AQ15" t="str">
            <v>舟橋村</v>
          </cell>
          <cell r="AR15">
            <v>8</v>
          </cell>
          <cell r="AV15" t="str">
            <v>走高跳</v>
          </cell>
          <cell r="AW15">
            <v>9</v>
          </cell>
        </row>
        <row r="16">
          <cell r="AQ16" t="str">
            <v>富山市</v>
          </cell>
          <cell r="AR16">
            <v>9</v>
          </cell>
          <cell r="AV16" t="str">
            <v>立幅跳</v>
          </cell>
          <cell r="AW16">
            <v>10</v>
          </cell>
        </row>
        <row r="17">
          <cell r="AQ17" t="str">
            <v>富山市（大沢野）</v>
          </cell>
          <cell r="AR17" t="str">
            <v>9-2</v>
          </cell>
          <cell r="AV17" t="str">
            <v>走幅跳</v>
          </cell>
          <cell r="AW17">
            <v>11</v>
          </cell>
        </row>
        <row r="18">
          <cell r="AQ18" t="str">
            <v>富山市（八尾）</v>
          </cell>
          <cell r="AR18" t="str">
            <v>9-3</v>
          </cell>
          <cell r="AV18" t="str">
            <v>砲丸投</v>
          </cell>
          <cell r="AW18">
            <v>12</v>
          </cell>
        </row>
        <row r="19">
          <cell r="AQ19" t="str">
            <v>富山市（婦中）</v>
          </cell>
          <cell r="AR19" t="str">
            <v>9-4</v>
          </cell>
          <cell r="AV19" t="str">
            <v>ソフトボール投</v>
          </cell>
          <cell r="AW19">
            <v>13</v>
          </cell>
        </row>
        <row r="20">
          <cell r="AQ20" t="str">
            <v>富山市（大山）</v>
          </cell>
          <cell r="AR20" t="str">
            <v>9-5</v>
          </cell>
          <cell r="AV20" t="str">
            <v>ジャベリックスロー</v>
          </cell>
          <cell r="AW20">
            <v>14</v>
          </cell>
        </row>
        <row r="21">
          <cell r="AQ21" t="str">
            <v>射水市</v>
          </cell>
          <cell r="AR21">
            <v>10</v>
          </cell>
          <cell r="AV21" t="str">
            <v>ビーンバッグ投</v>
          </cell>
          <cell r="AW21">
            <v>15</v>
          </cell>
        </row>
        <row r="22">
          <cell r="AQ22" t="str">
            <v>高岡市</v>
          </cell>
          <cell r="AR22">
            <v>11</v>
          </cell>
          <cell r="AV22" t="str">
            <v>4x100mﾘﾚｰ</v>
          </cell>
          <cell r="AW22">
            <v>8</v>
          </cell>
        </row>
        <row r="23">
          <cell r="AQ23" t="str">
            <v>氷見市</v>
          </cell>
          <cell r="AR23">
            <v>12</v>
          </cell>
          <cell r="AV23" t="str">
            <v>4x100mﾘﾚｰA</v>
          </cell>
          <cell r="AW23" t="str">
            <v>8A</v>
          </cell>
        </row>
        <row r="24">
          <cell r="AQ24" t="str">
            <v>小矢部市</v>
          </cell>
          <cell r="AR24">
            <v>13</v>
          </cell>
          <cell r="AV24" t="str">
            <v>4x100mﾘﾚｰB</v>
          </cell>
          <cell r="AW24" t="str">
            <v>8B</v>
          </cell>
        </row>
        <row r="25">
          <cell r="AQ25" t="str">
            <v>砺波市</v>
          </cell>
          <cell r="AR25">
            <v>14</v>
          </cell>
          <cell r="AV25" t="str">
            <v>4x100mﾘﾚｰC</v>
          </cell>
          <cell r="AW25" t="str">
            <v>8C</v>
          </cell>
        </row>
        <row r="26">
          <cell r="AQ26" t="str">
            <v>南砺市</v>
          </cell>
          <cell r="AR26">
            <v>15</v>
          </cell>
          <cell r="AV26" t="str">
            <v>4x100mﾘﾚｰD</v>
          </cell>
          <cell r="AW26" t="str">
            <v>8D</v>
          </cell>
        </row>
        <row r="27">
          <cell r="AV27" t="str">
            <v>4x100mﾘﾚｰE</v>
          </cell>
          <cell r="AW27" t="str">
            <v>8E</v>
          </cell>
        </row>
        <row r="28">
          <cell r="AQ28" t="str">
            <v>富山視覚総合支援学校</v>
          </cell>
          <cell r="AR28">
            <v>21</v>
          </cell>
          <cell r="AV28" t="str">
            <v>4x100mﾘﾚｰF</v>
          </cell>
          <cell r="AW28" t="str">
            <v>8F</v>
          </cell>
        </row>
        <row r="29">
          <cell r="AQ29" t="str">
            <v>富山聴覚総合支援学校</v>
          </cell>
          <cell r="AR29">
            <v>22</v>
          </cell>
        </row>
        <row r="30">
          <cell r="AQ30" t="str">
            <v>高岡聴覚総合支援学校</v>
          </cell>
          <cell r="AR30">
            <v>23</v>
          </cell>
        </row>
        <row r="31">
          <cell r="AQ31" t="str">
            <v>にいかわ総合支援学校</v>
          </cell>
          <cell r="AR31">
            <v>24</v>
          </cell>
        </row>
        <row r="32">
          <cell r="AQ32" t="str">
            <v>しらとり支援学校</v>
          </cell>
          <cell r="AR32">
            <v>25</v>
          </cell>
        </row>
        <row r="33">
          <cell r="AQ33" t="str">
            <v>高岡支援学校</v>
          </cell>
          <cell r="AR33">
            <v>26</v>
          </cell>
        </row>
        <row r="34">
          <cell r="AQ34" t="str">
            <v>となみ総合支援学校</v>
          </cell>
          <cell r="AR34">
            <v>27</v>
          </cell>
        </row>
        <row r="35">
          <cell r="AQ35" t="str">
            <v>となみ東支援学校</v>
          </cell>
          <cell r="AR35">
            <v>28</v>
          </cell>
        </row>
        <row r="36">
          <cell r="AQ36" t="str">
            <v>富山総合支援学校</v>
          </cell>
          <cell r="AR36">
            <v>29</v>
          </cell>
        </row>
        <row r="37">
          <cell r="AQ37" t="str">
            <v>高志支援学校</v>
          </cell>
          <cell r="AR37">
            <v>30</v>
          </cell>
        </row>
        <row r="38">
          <cell r="AQ38" t="str">
            <v>高志こまどり分教室</v>
          </cell>
          <cell r="AR38">
            <v>31</v>
          </cell>
        </row>
        <row r="39">
          <cell r="AQ39" t="str">
            <v>ふるさと支援学校</v>
          </cell>
          <cell r="AR39">
            <v>32</v>
          </cell>
        </row>
        <row r="40">
          <cell r="AQ40" t="str">
            <v>富山高等支援学校</v>
          </cell>
          <cell r="AR40">
            <v>33</v>
          </cell>
        </row>
        <row r="41">
          <cell r="AQ41" t="str">
            <v>高岡高等支援学校</v>
          </cell>
          <cell r="AR41">
            <v>34</v>
          </cell>
        </row>
        <row r="42">
          <cell r="AQ42" t="str">
            <v>富大附属特別支援学校</v>
          </cell>
          <cell r="AR42">
            <v>35</v>
          </cell>
        </row>
        <row r="43">
          <cell r="AQ43" t="str">
            <v>こまどり支援学校</v>
          </cell>
          <cell r="AR43">
            <v>36</v>
          </cell>
        </row>
        <row r="45">
          <cell r="AQ45" t="str">
            <v>工房あおの丘</v>
          </cell>
          <cell r="AR45">
            <v>41</v>
          </cell>
        </row>
        <row r="46">
          <cell r="AQ46" t="str">
            <v>華のれん</v>
          </cell>
          <cell r="AR46">
            <v>42</v>
          </cell>
        </row>
        <row r="47">
          <cell r="AQ47" t="str">
            <v>にいかわ苑</v>
          </cell>
          <cell r="AR47">
            <v>43</v>
          </cell>
        </row>
        <row r="48">
          <cell r="AQ48" t="str">
            <v>黒部学園</v>
          </cell>
          <cell r="AR48">
            <v>44</v>
          </cell>
        </row>
        <row r="49">
          <cell r="AQ49" t="str">
            <v>くろべ工房</v>
          </cell>
          <cell r="AR49">
            <v>45</v>
          </cell>
        </row>
        <row r="50">
          <cell r="AQ50" t="str">
            <v>あいもと里山</v>
          </cell>
          <cell r="AR50">
            <v>46</v>
          </cell>
        </row>
        <row r="51">
          <cell r="AQ51" t="str">
            <v>つつじ苑</v>
          </cell>
          <cell r="AR51">
            <v>47</v>
          </cell>
        </row>
        <row r="52">
          <cell r="AQ52" t="str">
            <v>わくわくファームきらり</v>
          </cell>
          <cell r="AR52">
            <v>48</v>
          </cell>
        </row>
        <row r="53">
          <cell r="AQ53" t="str">
            <v>雷鳥苑</v>
          </cell>
          <cell r="AR53">
            <v>49</v>
          </cell>
        </row>
        <row r="54">
          <cell r="AQ54" t="str">
            <v>新川会</v>
          </cell>
          <cell r="AR54">
            <v>50</v>
          </cell>
        </row>
        <row r="55">
          <cell r="AQ55" t="str">
            <v>愛和報恩会</v>
          </cell>
          <cell r="AR55">
            <v>51</v>
          </cell>
        </row>
        <row r="56">
          <cell r="AQ56" t="str">
            <v>高志ライフケアホーム</v>
          </cell>
          <cell r="AR56">
            <v>52</v>
          </cell>
        </row>
        <row r="57">
          <cell r="AQ57" t="str">
            <v>高志ワークホーム</v>
          </cell>
          <cell r="AR57">
            <v>53</v>
          </cell>
        </row>
        <row r="58">
          <cell r="AQ58" t="str">
            <v>ＳＯＮ富山</v>
          </cell>
          <cell r="AR58">
            <v>54</v>
          </cell>
        </row>
        <row r="59">
          <cell r="AQ59" t="str">
            <v>けやき苑</v>
          </cell>
          <cell r="AR59">
            <v>55</v>
          </cell>
        </row>
        <row r="60">
          <cell r="AQ60" t="str">
            <v>ひまわりの郷</v>
          </cell>
          <cell r="AR60">
            <v>56</v>
          </cell>
        </row>
        <row r="61">
          <cell r="AQ61" t="str">
            <v>野積園</v>
          </cell>
          <cell r="AR61">
            <v>57</v>
          </cell>
        </row>
        <row r="62">
          <cell r="AQ62" t="str">
            <v>セーナー苑</v>
          </cell>
          <cell r="AR62">
            <v>58</v>
          </cell>
        </row>
        <row r="64">
          <cell r="AQ64" t="str">
            <v>新生苑</v>
          </cell>
          <cell r="AR64">
            <v>61</v>
          </cell>
        </row>
        <row r="65">
          <cell r="AQ65" t="str">
            <v>自立サポートJam</v>
          </cell>
          <cell r="AR65">
            <v>62</v>
          </cell>
        </row>
        <row r="66">
          <cell r="AQ66" t="str">
            <v>志貴野ホーム</v>
          </cell>
          <cell r="AR66">
            <v>63</v>
          </cell>
        </row>
        <row r="67">
          <cell r="AQ67" t="str">
            <v>渓明園</v>
          </cell>
          <cell r="AR67">
            <v>64</v>
          </cell>
        </row>
        <row r="68">
          <cell r="AQ68" t="str">
            <v>砺波学園</v>
          </cell>
          <cell r="AR68">
            <v>65</v>
          </cell>
        </row>
        <row r="69">
          <cell r="AQ69" t="str">
            <v>マーシ園</v>
          </cell>
          <cell r="AR69">
            <v>66</v>
          </cell>
        </row>
        <row r="70">
          <cell r="AQ70" t="str">
            <v>花椿</v>
          </cell>
          <cell r="AR70">
            <v>67</v>
          </cell>
        </row>
      </sheetData>
      <sheetData sheetId="2">
        <row r="8">
          <cell r="AQ8" t="str">
            <v>5m</v>
          </cell>
          <cell r="AR8">
            <v>1</v>
          </cell>
        </row>
        <row r="9">
          <cell r="AQ9" t="str">
            <v>7m</v>
          </cell>
          <cell r="AR9">
            <v>2</v>
          </cell>
        </row>
        <row r="10">
          <cell r="AQ10" t="str">
            <v>座位男子</v>
          </cell>
          <cell r="AR10">
            <v>3</v>
          </cell>
        </row>
        <row r="11">
          <cell r="AQ11" t="str">
            <v>立位男子</v>
          </cell>
          <cell r="AR11">
            <v>4</v>
          </cell>
        </row>
        <row r="12">
          <cell r="AQ12" t="str">
            <v>座位女子</v>
          </cell>
          <cell r="AR12">
            <v>5</v>
          </cell>
        </row>
        <row r="13">
          <cell r="AQ13" t="str">
            <v>立位女子</v>
          </cell>
          <cell r="AR13">
            <v>6</v>
          </cell>
        </row>
      </sheetData>
      <sheetData sheetId="3">
        <row r="8">
          <cell r="AF8" t="str">
            <v>朝日町</v>
          </cell>
          <cell r="AG8">
            <v>1</v>
          </cell>
          <cell r="AI8">
            <v>1</v>
          </cell>
          <cell r="AJ8" t="str">
            <v>肢</v>
          </cell>
        </row>
        <row r="9">
          <cell r="AF9" t="str">
            <v>入善町</v>
          </cell>
          <cell r="AG9">
            <v>2</v>
          </cell>
          <cell r="AI9">
            <v>2</v>
          </cell>
          <cell r="AJ9" t="str">
            <v>肢</v>
          </cell>
        </row>
        <row r="10">
          <cell r="AF10" t="str">
            <v>黒部市</v>
          </cell>
          <cell r="AG10">
            <v>3</v>
          </cell>
          <cell r="AI10">
            <v>3</v>
          </cell>
          <cell r="AJ10" t="str">
            <v>肢</v>
          </cell>
        </row>
        <row r="11">
          <cell r="AF11" t="str">
            <v>魚津市</v>
          </cell>
          <cell r="AG11">
            <v>4</v>
          </cell>
          <cell r="AI11">
            <v>4</v>
          </cell>
          <cell r="AJ11" t="str">
            <v>肢</v>
          </cell>
        </row>
        <row r="12">
          <cell r="AF12" t="str">
            <v>滑川市</v>
          </cell>
          <cell r="AG12">
            <v>5</v>
          </cell>
          <cell r="AI12">
            <v>5</v>
          </cell>
          <cell r="AJ12" t="str">
            <v>肢</v>
          </cell>
        </row>
        <row r="13">
          <cell r="AF13" t="str">
            <v>立山町</v>
          </cell>
          <cell r="AG13">
            <v>6</v>
          </cell>
          <cell r="AI13">
            <v>6</v>
          </cell>
          <cell r="AJ13" t="str">
            <v>肢</v>
          </cell>
        </row>
        <row r="14">
          <cell r="AF14" t="str">
            <v>上市町</v>
          </cell>
          <cell r="AG14">
            <v>7</v>
          </cell>
          <cell r="AI14">
            <v>7</v>
          </cell>
          <cell r="AJ14" t="str">
            <v>肢</v>
          </cell>
        </row>
        <row r="15">
          <cell r="AF15" t="str">
            <v>舟橋村</v>
          </cell>
          <cell r="AG15">
            <v>8</v>
          </cell>
          <cell r="AI15">
            <v>8</v>
          </cell>
          <cell r="AJ15" t="str">
            <v>肢</v>
          </cell>
        </row>
        <row r="16">
          <cell r="AF16" t="str">
            <v>富山市</v>
          </cell>
          <cell r="AG16">
            <v>9</v>
          </cell>
          <cell r="AI16">
            <v>9</v>
          </cell>
          <cell r="AJ16" t="str">
            <v>肢</v>
          </cell>
        </row>
        <row r="17">
          <cell r="AF17" t="str">
            <v>富山市（大沢野）</v>
          </cell>
          <cell r="AG17" t="str">
            <v>9-2</v>
          </cell>
          <cell r="AI17">
            <v>10</v>
          </cell>
          <cell r="AJ17" t="str">
            <v>肢</v>
          </cell>
        </row>
        <row r="18">
          <cell r="AF18" t="str">
            <v>富山市（八尾）</v>
          </cell>
          <cell r="AG18" t="str">
            <v>9-3</v>
          </cell>
          <cell r="AI18">
            <v>11</v>
          </cell>
          <cell r="AJ18" t="str">
            <v>肢</v>
          </cell>
        </row>
        <row r="19">
          <cell r="AF19" t="str">
            <v>富山市（婦中）</v>
          </cell>
          <cell r="AG19" t="str">
            <v>9-4</v>
          </cell>
          <cell r="AI19">
            <v>12</v>
          </cell>
          <cell r="AJ19" t="str">
            <v>肢</v>
          </cell>
        </row>
        <row r="20">
          <cell r="AF20" t="str">
            <v>富山市（大山）</v>
          </cell>
          <cell r="AG20" t="str">
            <v>9-5</v>
          </cell>
          <cell r="AI20">
            <v>13</v>
          </cell>
          <cell r="AJ20" t="str">
            <v>肢</v>
          </cell>
        </row>
        <row r="21">
          <cell r="AF21" t="str">
            <v>射水市</v>
          </cell>
          <cell r="AG21">
            <v>10</v>
          </cell>
          <cell r="AI21">
            <v>14</v>
          </cell>
          <cell r="AJ21" t="str">
            <v>肢</v>
          </cell>
        </row>
        <row r="22">
          <cell r="AF22" t="str">
            <v>高岡市</v>
          </cell>
          <cell r="AG22">
            <v>11</v>
          </cell>
          <cell r="AI22">
            <v>15</v>
          </cell>
          <cell r="AJ22" t="str">
            <v>視</v>
          </cell>
        </row>
        <row r="23">
          <cell r="AF23" t="str">
            <v>氷見市</v>
          </cell>
          <cell r="AG23">
            <v>12</v>
          </cell>
          <cell r="AI23">
            <v>16</v>
          </cell>
          <cell r="AJ23" t="str">
            <v>視</v>
          </cell>
        </row>
        <row r="24">
          <cell r="AF24" t="str">
            <v>小矢部市</v>
          </cell>
          <cell r="AG24">
            <v>13</v>
          </cell>
          <cell r="AI24">
            <v>17</v>
          </cell>
          <cell r="AJ24" t="str">
            <v>聴</v>
          </cell>
        </row>
        <row r="25">
          <cell r="AF25" t="str">
            <v>砺波市</v>
          </cell>
          <cell r="AG25">
            <v>14</v>
          </cell>
          <cell r="AI25">
            <v>18</v>
          </cell>
          <cell r="AJ25" t="str">
            <v>知</v>
          </cell>
        </row>
        <row r="26">
          <cell r="AF26" t="str">
            <v>南砺市</v>
          </cell>
          <cell r="AG26">
            <v>15</v>
          </cell>
          <cell r="AI26" t="str">
            <v>オープン</v>
          </cell>
          <cell r="AJ26" t="str">
            <v>オープン</v>
          </cell>
        </row>
        <row r="28">
          <cell r="AF28" t="str">
            <v>富山視覚総合支援学校</v>
          </cell>
          <cell r="AG28">
            <v>21</v>
          </cell>
        </row>
        <row r="29">
          <cell r="AF29" t="str">
            <v>富山聴覚総合支援学校</v>
          </cell>
          <cell r="AG29">
            <v>22</v>
          </cell>
        </row>
        <row r="30">
          <cell r="AF30" t="str">
            <v>高岡聴覚総合支援学校</v>
          </cell>
          <cell r="AG30">
            <v>23</v>
          </cell>
        </row>
        <row r="31">
          <cell r="AF31" t="str">
            <v>にいかわ総合支援学校</v>
          </cell>
          <cell r="AG31">
            <v>24</v>
          </cell>
        </row>
        <row r="32">
          <cell r="AF32" t="str">
            <v>しらとり支援学校</v>
          </cell>
          <cell r="AG32">
            <v>25</v>
          </cell>
        </row>
        <row r="33">
          <cell r="AF33" t="str">
            <v>高岡支援学校</v>
          </cell>
          <cell r="AG33">
            <v>26</v>
          </cell>
        </row>
        <row r="34">
          <cell r="AF34" t="str">
            <v>となみ総合支援学校</v>
          </cell>
          <cell r="AG34">
            <v>27</v>
          </cell>
        </row>
        <row r="35">
          <cell r="AF35" t="str">
            <v>となみ東支援学校</v>
          </cell>
          <cell r="AG35">
            <v>28</v>
          </cell>
        </row>
        <row r="36">
          <cell r="AF36" t="str">
            <v>富山総合支援学校</v>
          </cell>
          <cell r="AG36">
            <v>29</v>
          </cell>
        </row>
        <row r="37">
          <cell r="AF37" t="str">
            <v>高志支援学校</v>
          </cell>
          <cell r="AG37">
            <v>30</v>
          </cell>
        </row>
        <row r="38">
          <cell r="AF38" t="str">
            <v>高志こまどり分教室</v>
          </cell>
          <cell r="AG38">
            <v>31</v>
          </cell>
        </row>
        <row r="39">
          <cell r="AF39" t="str">
            <v>ふるさと支援学校</v>
          </cell>
          <cell r="AG39">
            <v>32</v>
          </cell>
        </row>
        <row r="40">
          <cell r="AF40" t="str">
            <v>富山高等支援学校</v>
          </cell>
          <cell r="AG40">
            <v>33</v>
          </cell>
        </row>
        <row r="41">
          <cell r="AF41" t="str">
            <v>高岡高等支援学校</v>
          </cell>
          <cell r="AG41">
            <v>34</v>
          </cell>
        </row>
        <row r="42">
          <cell r="AF42" t="str">
            <v>富大附属特別支援学校</v>
          </cell>
          <cell r="AG42">
            <v>35</v>
          </cell>
        </row>
        <row r="43">
          <cell r="AF43" t="str">
            <v>こまどり支援学校</v>
          </cell>
          <cell r="AG43">
            <v>36</v>
          </cell>
        </row>
        <row r="45">
          <cell r="AF45" t="str">
            <v>工房あおの丘</v>
          </cell>
          <cell r="AG45">
            <v>41</v>
          </cell>
        </row>
        <row r="46">
          <cell r="AF46" t="str">
            <v>華のれん</v>
          </cell>
          <cell r="AG46">
            <v>42</v>
          </cell>
        </row>
        <row r="47">
          <cell r="AF47" t="str">
            <v>にいかわ苑</v>
          </cell>
          <cell r="AG47">
            <v>43</v>
          </cell>
        </row>
        <row r="48">
          <cell r="AF48" t="str">
            <v>黒部学園</v>
          </cell>
          <cell r="AG48">
            <v>44</v>
          </cell>
        </row>
        <row r="49">
          <cell r="AF49" t="str">
            <v>くろべ工房</v>
          </cell>
          <cell r="AG49">
            <v>45</v>
          </cell>
        </row>
        <row r="50">
          <cell r="AF50" t="str">
            <v>あいもと里山</v>
          </cell>
          <cell r="AG50">
            <v>46</v>
          </cell>
        </row>
        <row r="51">
          <cell r="AF51" t="str">
            <v>つつじ苑</v>
          </cell>
          <cell r="AG51">
            <v>47</v>
          </cell>
        </row>
        <row r="52">
          <cell r="AF52" t="str">
            <v>わくわくファームきらり</v>
          </cell>
          <cell r="AG52">
            <v>48</v>
          </cell>
        </row>
        <row r="53">
          <cell r="AF53" t="str">
            <v>雷鳥苑</v>
          </cell>
          <cell r="AG53">
            <v>49</v>
          </cell>
        </row>
        <row r="54">
          <cell r="AF54" t="str">
            <v>新川会</v>
          </cell>
          <cell r="AG54">
            <v>50</v>
          </cell>
        </row>
        <row r="55">
          <cell r="AF55" t="str">
            <v>愛和報恩会</v>
          </cell>
          <cell r="AG55">
            <v>51</v>
          </cell>
        </row>
        <row r="56">
          <cell r="AF56" t="str">
            <v>高志ライフケアホーム</v>
          </cell>
          <cell r="AG56">
            <v>52</v>
          </cell>
        </row>
        <row r="57">
          <cell r="AF57" t="str">
            <v>高志ワークホーム</v>
          </cell>
          <cell r="AG57">
            <v>53</v>
          </cell>
        </row>
        <row r="58">
          <cell r="AF58" t="str">
            <v>ＳＯＮ富山</v>
          </cell>
          <cell r="AG58">
            <v>54</v>
          </cell>
        </row>
        <row r="59">
          <cell r="AF59" t="str">
            <v>けやき苑</v>
          </cell>
          <cell r="AG59">
            <v>55</v>
          </cell>
        </row>
        <row r="60">
          <cell r="AF60" t="str">
            <v>ひまわりの郷</v>
          </cell>
          <cell r="AG60">
            <v>56</v>
          </cell>
        </row>
        <row r="61">
          <cell r="AF61" t="str">
            <v>野積園</v>
          </cell>
          <cell r="AG61">
            <v>57</v>
          </cell>
        </row>
        <row r="62">
          <cell r="AF62" t="str">
            <v>セーナー苑</v>
          </cell>
          <cell r="AG62">
            <v>58</v>
          </cell>
        </row>
        <row r="64">
          <cell r="AF64" t="str">
            <v>新生苑</v>
          </cell>
          <cell r="AG64">
            <v>61</v>
          </cell>
        </row>
        <row r="65">
          <cell r="AF65" t="str">
            <v>自立サポートJam</v>
          </cell>
          <cell r="AG65">
            <v>62</v>
          </cell>
        </row>
        <row r="66">
          <cell r="AF66" t="str">
            <v>志貴野ホーム</v>
          </cell>
          <cell r="AG66">
            <v>63</v>
          </cell>
        </row>
        <row r="67">
          <cell r="AF67" t="str">
            <v>渓明園</v>
          </cell>
          <cell r="AG67">
            <v>64</v>
          </cell>
        </row>
        <row r="68">
          <cell r="AF68" t="str">
            <v>砺波学園</v>
          </cell>
          <cell r="AG68">
            <v>65</v>
          </cell>
        </row>
        <row r="69">
          <cell r="AF69" t="str">
            <v>マーシ園</v>
          </cell>
          <cell r="AG69">
            <v>66</v>
          </cell>
        </row>
        <row r="70">
          <cell r="AF70" t="str">
            <v>花椿</v>
          </cell>
          <cell r="AG70">
            <v>67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showGridLines="0" workbookViewId="0">
      <selection activeCell="N12" sqref="N12"/>
    </sheetView>
  </sheetViews>
  <sheetFormatPr defaultRowHeight="18.75" x14ac:dyDescent="0.4"/>
  <cols>
    <col min="2" max="2" width="23.625" customWidth="1"/>
  </cols>
  <sheetData>
    <row r="1" spans="1:1" ht="24" x14ac:dyDescent="0.4">
      <c r="A1" s="196" t="s">
        <v>252</v>
      </c>
    </row>
    <row r="18" spans="2:14" x14ac:dyDescent="0.4">
      <c r="C18" s="36"/>
      <c r="D18" t="s">
        <v>189</v>
      </c>
    </row>
    <row r="19" spans="2:14" ht="10.5" customHeight="1" x14ac:dyDescent="0.4"/>
    <row r="20" spans="2:14" x14ac:dyDescent="0.4">
      <c r="C20" s="37"/>
      <c r="D20" t="s">
        <v>190</v>
      </c>
    </row>
    <row r="21" spans="2:14" x14ac:dyDescent="0.4">
      <c r="C21" s="158" t="s">
        <v>209</v>
      </c>
    </row>
    <row r="23" spans="2:14" x14ac:dyDescent="0.4">
      <c r="B23" s="61" t="s">
        <v>240</v>
      </c>
    </row>
    <row r="24" spans="2:14" x14ac:dyDescent="0.4">
      <c r="B24" s="2" t="s">
        <v>191</v>
      </c>
      <c r="C24" s="66" t="s">
        <v>192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24"/>
    </row>
    <row r="25" spans="2:14" x14ac:dyDescent="0.4">
      <c r="B25" s="63" t="s">
        <v>193</v>
      </c>
      <c r="C25" s="68" t="s">
        <v>194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4"/>
    </row>
    <row r="26" spans="2:14" x14ac:dyDescent="0.4">
      <c r="B26" s="63" t="s">
        <v>195</v>
      </c>
      <c r="C26" s="66" t="s">
        <v>196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24"/>
    </row>
    <row r="27" spans="2:14" x14ac:dyDescent="0.4">
      <c r="B27" s="63" t="s">
        <v>197</v>
      </c>
      <c r="C27" s="69" t="s">
        <v>263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24"/>
    </row>
    <row r="28" spans="2:14" x14ac:dyDescent="0.4">
      <c r="B28" s="63" t="s">
        <v>198</v>
      </c>
      <c r="C28" s="68" t="s">
        <v>260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24"/>
    </row>
    <row r="29" spans="2:14" x14ac:dyDescent="0.4">
      <c r="B29" s="63" t="s">
        <v>199</v>
      </c>
      <c r="C29" s="68" t="s">
        <v>239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24"/>
    </row>
    <row r="30" spans="2:14" x14ac:dyDescent="0.4">
      <c r="B30" s="63" t="s">
        <v>200</v>
      </c>
      <c r="C30" s="68" t="s">
        <v>201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24"/>
    </row>
    <row r="31" spans="2:14" ht="20.25" customHeight="1" x14ac:dyDescent="0.4">
      <c r="B31" s="63" t="s">
        <v>202</v>
      </c>
      <c r="C31" s="66" t="s">
        <v>238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24"/>
    </row>
    <row r="32" spans="2:14" ht="20.25" customHeight="1" x14ac:dyDescent="0.4">
      <c r="B32" s="2" t="s">
        <v>234</v>
      </c>
      <c r="C32" s="71" t="s">
        <v>241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</row>
    <row r="33" spans="2:19" ht="18" customHeight="1" x14ac:dyDescent="0.4">
      <c r="B33" s="62" t="s">
        <v>235</v>
      </c>
      <c r="C33" s="68" t="s">
        <v>210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24"/>
    </row>
    <row r="34" spans="2:19" x14ac:dyDescent="0.4">
      <c r="B34" s="63" t="s">
        <v>236</v>
      </c>
      <c r="C34" s="68" t="s">
        <v>203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24"/>
    </row>
    <row r="35" spans="2:19" ht="18" customHeight="1" x14ac:dyDescent="0.4">
      <c r="B35" s="62" t="s">
        <v>237</v>
      </c>
      <c r="C35" s="70" t="s">
        <v>204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24"/>
    </row>
    <row r="36" spans="2:19" ht="18" customHeight="1" x14ac:dyDescent="0.4">
      <c r="B36" s="62" t="s">
        <v>246</v>
      </c>
      <c r="C36" s="70" t="s">
        <v>247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24"/>
    </row>
    <row r="37" spans="2:19" x14ac:dyDescent="0.4">
      <c r="B37" t="s">
        <v>205</v>
      </c>
    </row>
    <row r="38" spans="2:19" x14ac:dyDescent="0.4">
      <c r="B38" s="159" t="s">
        <v>245</v>
      </c>
      <c r="C38" s="32"/>
      <c r="D38" s="30"/>
      <c r="E38" s="32"/>
      <c r="F38" s="32"/>
      <c r="G38" s="32"/>
      <c r="H38" s="32"/>
      <c r="I38" s="32"/>
      <c r="J38" s="32"/>
      <c r="K38" s="30"/>
      <c r="L38" s="30"/>
      <c r="M38" s="31"/>
      <c r="N38" s="30"/>
      <c r="O38" s="27"/>
      <c r="P38" s="27"/>
      <c r="Q38" s="27"/>
      <c r="R38" s="27"/>
      <c r="S38" s="27"/>
    </row>
    <row r="39" spans="2:19" x14ac:dyDescent="0.4">
      <c r="B39" s="154" t="s">
        <v>249</v>
      </c>
      <c r="C39" s="155" t="s">
        <v>242</v>
      </c>
      <c r="D39" s="156"/>
      <c r="E39" s="156"/>
      <c r="F39" s="156"/>
      <c r="G39" s="156"/>
      <c r="H39" s="156"/>
      <c r="I39" s="156"/>
      <c r="J39" s="157"/>
      <c r="K39" s="33"/>
      <c r="L39" s="33"/>
      <c r="M39" s="35"/>
      <c r="N39" s="33"/>
      <c r="O39" s="27"/>
      <c r="P39" s="27"/>
      <c r="Q39" s="27"/>
      <c r="R39" s="27"/>
      <c r="S39" s="27"/>
    </row>
    <row r="40" spans="2:19" x14ac:dyDescent="0.4">
      <c r="B40" s="154" t="s">
        <v>250</v>
      </c>
      <c r="C40" s="155" t="s">
        <v>243</v>
      </c>
      <c r="D40" s="156"/>
      <c r="E40" s="156"/>
      <c r="F40" s="156"/>
      <c r="G40" s="156"/>
      <c r="H40" s="156"/>
      <c r="I40" s="156"/>
      <c r="J40" s="157"/>
      <c r="K40" s="33"/>
      <c r="L40" s="33"/>
      <c r="M40" s="35"/>
      <c r="N40" s="33"/>
      <c r="O40" s="27"/>
      <c r="P40" s="27"/>
      <c r="Q40" s="27"/>
      <c r="R40" s="27"/>
      <c r="S40" s="27"/>
    </row>
    <row r="41" spans="2:19" x14ac:dyDescent="0.4">
      <c r="B41" s="153" t="s">
        <v>251</v>
      </c>
      <c r="C41" s="150" t="s">
        <v>244</v>
      </c>
      <c r="D41" s="151"/>
      <c r="E41" s="151"/>
      <c r="F41" s="151"/>
      <c r="G41" s="151"/>
      <c r="H41" s="151"/>
      <c r="I41" s="151"/>
      <c r="J41" s="152"/>
      <c r="K41" s="33"/>
      <c r="L41" s="33"/>
      <c r="M41" s="35"/>
      <c r="N41" s="33"/>
      <c r="O41" s="27"/>
      <c r="P41" s="27"/>
      <c r="Q41" s="27"/>
      <c r="R41" s="27"/>
      <c r="S41" s="27"/>
    </row>
  </sheetData>
  <sheetProtection algorithmName="SHA-512" hashValue="4vA1tMukNWTgdpbFWEhdtujLIb0L+KyauPoSvf0+Hu9P068llgI7UvSarLeyDLPoKLxXzMCBHfbKP6qQZ8MmAA==" saltValue="mfWRdyejYnkuHocoIcCrmQ==" spinCount="100000" sheet="1" objects="1" scenarios="1"/>
  <phoneticPr fontId="2"/>
  <pageMargins left="0.70866141732283472" right="0.70866141732283472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1:BG74"/>
  <sheetViews>
    <sheetView showGridLines="0" showRowColHeaders="0" zoomScaleNormal="100" zoomScaleSheetLayoutView="100" workbookViewId="0">
      <selection activeCell="G2" sqref="G2:Q2"/>
    </sheetView>
  </sheetViews>
  <sheetFormatPr defaultRowHeight="12" x14ac:dyDescent="0.4"/>
  <cols>
    <col min="1" max="1" width="0.5" style="72" customWidth="1"/>
    <col min="2" max="2" width="4.25" style="72" customWidth="1"/>
    <col min="3" max="3" width="10" style="72" hidden="1" customWidth="1"/>
    <col min="4" max="4" width="0.125" style="72" hidden="1" customWidth="1"/>
    <col min="5" max="6" width="12.5" style="72" customWidth="1"/>
    <col min="7" max="9" width="4.5" style="72" customWidth="1"/>
    <col min="10" max="10" width="6.875" style="72" hidden="1" customWidth="1"/>
    <col min="11" max="11" width="4.5" style="72" customWidth="1"/>
    <col min="12" max="12" width="13.75" style="72" customWidth="1"/>
    <col min="13" max="13" width="5.25" style="72" hidden="1" customWidth="1"/>
    <col min="14" max="14" width="7.5" style="72" customWidth="1"/>
    <col min="15" max="15" width="6.125" style="72" hidden="1" customWidth="1"/>
    <col min="16" max="16" width="7.5" style="72" customWidth="1"/>
    <col min="17" max="18" width="6.125" style="72" hidden="1" customWidth="1"/>
    <col min="19" max="19" width="4" style="72" customWidth="1"/>
    <col min="20" max="20" width="4" style="72" hidden="1" customWidth="1"/>
    <col min="21" max="22" width="4" style="72" customWidth="1"/>
    <col min="23" max="23" width="7.5" style="72" customWidth="1"/>
    <col min="24" max="24" width="7.5" style="72" hidden="1" customWidth="1"/>
    <col min="25" max="26" width="4.625" style="72" customWidth="1"/>
    <col min="27" max="27" width="21.625" style="72" customWidth="1"/>
    <col min="28" max="29" width="4.5" style="72" customWidth="1"/>
    <col min="30" max="30" width="4" style="72" customWidth="1"/>
    <col min="31" max="31" width="7.5" style="72" customWidth="1"/>
    <col min="32" max="32" width="3.5" style="72" hidden="1" customWidth="1"/>
    <col min="33" max="33" width="0.75" style="72" customWidth="1"/>
    <col min="34" max="34" width="5.625" style="72" customWidth="1"/>
    <col min="35" max="36" width="3.25" style="72" customWidth="1"/>
    <col min="37" max="37" width="13.875" style="72" customWidth="1"/>
    <col min="38" max="38" width="40.375" style="72" customWidth="1"/>
    <col min="39" max="39" width="5.625" style="72" customWidth="1"/>
    <col min="40" max="40" width="9.75" style="72" customWidth="1"/>
    <col min="41" max="57" width="9.75" style="72" hidden="1" customWidth="1"/>
    <col min="58" max="58" width="9.75" style="72" customWidth="1"/>
    <col min="59" max="59" width="10.875" style="72" customWidth="1"/>
    <col min="60" max="61" width="1.875" style="72" customWidth="1"/>
    <col min="62" max="16384" width="9" style="72"/>
  </cols>
  <sheetData>
    <row r="1" spans="1:59" ht="26.25" customHeight="1" thickBot="1" x14ac:dyDescent="0.2">
      <c r="A1" s="204" t="s">
        <v>187</v>
      </c>
      <c r="B1" s="204"/>
      <c r="C1" s="72" t="s">
        <v>0</v>
      </c>
      <c r="E1" s="244" t="s">
        <v>262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I1" s="234" t="s">
        <v>208</v>
      </c>
      <c r="AJ1" s="234"/>
      <c r="AK1" s="234"/>
    </row>
    <row r="2" spans="1:59" ht="25.5" customHeight="1" x14ac:dyDescent="0.4">
      <c r="B2" s="205" t="s">
        <v>1</v>
      </c>
      <c r="C2" s="206"/>
      <c r="D2" s="206"/>
      <c r="E2" s="207"/>
      <c r="F2" s="73" t="s">
        <v>2</v>
      </c>
      <c r="G2" s="228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74"/>
      <c r="S2" s="214" t="s">
        <v>3</v>
      </c>
      <c r="T2" s="215"/>
      <c r="U2" s="215"/>
      <c r="V2" s="216"/>
      <c r="W2" s="217"/>
      <c r="X2" s="218"/>
      <c r="Y2" s="218"/>
      <c r="Z2" s="218"/>
      <c r="AA2" s="218"/>
      <c r="AB2" s="218"/>
      <c r="AC2" s="218"/>
      <c r="AD2" s="218"/>
      <c r="AE2" s="219"/>
      <c r="AI2" s="256" t="s">
        <v>20</v>
      </c>
      <c r="AJ2" s="257"/>
      <c r="AK2" s="258"/>
      <c r="AL2" s="75" t="s">
        <v>206</v>
      </c>
      <c r="AM2" s="76"/>
      <c r="AN2" s="76"/>
    </row>
    <row r="3" spans="1:59" ht="25.5" customHeight="1" x14ac:dyDescent="0.4">
      <c r="B3" s="208"/>
      <c r="C3" s="209"/>
      <c r="D3" s="209"/>
      <c r="E3" s="210"/>
      <c r="F3" s="77" t="s">
        <v>4</v>
      </c>
      <c r="G3" s="230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78"/>
      <c r="S3" s="220" t="s">
        <v>5</v>
      </c>
      <c r="T3" s="221"/>
      <c r="U3" s="221"/>
      <c r="V3" s="222"/>
      <c r="W3" s="223" t="s">
        <v>269</v>
      </c>
      <c r="X3" s="224"/>
      <c r="Y3" s="224"/>
      <c r="Z3" s="224"/>
      <c r="AA3" s="224"/>
      <c r="AB3" s="224"/>
      <c r="AC3" s="224"/>
      <c r="AD3" s="224"/>
      <c r="AE3" s="225"/>
      <c r="AI3" s="259" t="s">
        <v>21</v>
      </c>
      <c r="AJ3" s="260"/>
      <c r="AK3" s="261"/>
      <c r="AL3" s="79" t="s">
        <v>207</v>
      </c>
      <c r="AM3" s="76"/>
      <c r="AN3" s="76"/>
    </row>
    <row r="4" spans="1:59" ht="25.5" customHeight="1" thickBot="1" x14ac:dyDescent="0.45">
      <c r="B4" s="211"/>
      <c r="C4" s="212"/>
      <c r="D4" s="212"/>
      <c r="E4" s="213"/>
      <c r="F4" s="80" t="s">
        <v>6</v>
      </c>
      <c r="G4" s="232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81"/>
      <c r="S4" s="252"/>
      <c r="T4" s="253"/>
      <c r="U4" s="253"/>
      <c r="V4" s="253"/>
      <c r="W4" s="226"/>
      <c r="X4" s="226"/>
      <c r="Y4" s="226"/>
      <c r="Z4" s="226"/>
      <c r="AA4" s="226"/>
      <c r="AB4" s="226"/>
      <c r="AC4" s="226"/>
      <c r="AD4" s="226"/>
      <c r="AE4" s="227"/>
      <c r="AF4" s="82"/>
      <c r="AG4" s="82"/>
      <c r="AH4" s="82"/>
      <c r="AI4" s="262"/>
      <c r="AJ4" s="262"/>
      <c r="AK4" s="262"/>
      <c r="AL4" s="83" t="s">
        <v>257</v>
      </c>
      <c r="AM4" s="83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2"/>
      <c r="AY4" s="82"/>
      <c r="AZ4" s="82"/>
      <c r="BA4" s="82"/>
      <c r="BB4" s="82"/>
    </row>
    <row r="5" spans="1:59" ht="4.5" customHeight="1" thickBot="1" x14ac:dyDescent="0.45">
      <c r="AI5" s="263"/>
      <c r="AJ5" s="263"/>
      <c r="AK5" s="263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5"/>
      <c r="AZ5" s="85"/>
      <c r="BA5" s="85"/>
      <c r="BB5" s="85"/>
      <c r="BC5" s="86"/>
      <c r="BD5" s="86"/>
      <c r="BE5" s="86"/>
      <c r="BF5" s="87"/>
    </row>
    <row r="6" spans="1:59" ht="21.75" customHeight="1" thickBot="1" x14ac:dyDescent="0.2">
      <c r="A6" s="72" ph="1"/>
      <c r="B6" s="200" t="s">
        <v>7</v>
      </c>
      <c r="C6" s="88" t="s">
        <v>8</v>
      </c>
      <c r="D6" s="88" t="s">
        <v>9</v>
      </c>
      <c r="E6" s="202" t="s">
        <v>10</v>
      </c>
      <c r="F6" s="202" t="s">
        <v>11</v>
      </c>
      <c r="G6" s="202" t="s">
        <v>12</v>
      </c>
      <c r="H6" s="202" t="s">
        <v>13</v>
      </c>
      <c r="I6" s="245" t="s">
        <v>14</v>
      </c>
      <c r="J6" s="245" t="s">
        <v>15</v>
      </c>
      <c r="K6" s="245" t="s">
        <v>16</v>
      </c>
      <c r="L6" s="202" t="s">
        <v>2</v>
      </c>
      <c r="M6" s="245" t="s">
        <v>17</v>
      </c>
      <c r="N6" s="247" t="s">
        <v>18</v>
      </c>
      <c r="O6" s="242"/>
      <c r="P6" s="242"/>
      <c r="Q6" s="242"/>
      <c r="R6" s="89" t="s">
        <v>19</v>
      </c>
      <c r="S6" s="241" t="s">
        <v>19</v>
      </c>
      <c r="T6" s="242"/>
      <c r="U6" s="242"/>
      <c r="V6" s="242"/>
      <c r="W6" s="242"/>
      <c r="X6" s="243"/>
      <c r="Y6" s="241" t="s">
        <v>20</v>
      </c>
      <c r="Z6" s="242"/>
      <c r="AA6" s="243"/>
      <c r="AB6" s="254" t="s">
        <v>21</v>
      </c>
      <c r="AC6" s="255"/>
      <c r="AD6" s="248" t="s">
        <v>22</v>
      </c>
      <c r="AE6" s="250" t="s">
        <v>23</v>
      </c>
      <c r="AI6" s="264" t="s">
        <v>163</v>
      </c>
      <c r="AJ6" s="264"/>
      <c r="AK6" s="264"/>
      <c r="AL6" s="90"/>
      <c r="AM6" s="90"/>
      <c r="AN6" s="85"/>
      <c r="AO6" s="84"/>
      <c r="AP6" s="84"/>
      <c r="AQ6" s="84"/>
      <c r="AR6" s="84"/>
      <c r="AS6" s="84"/>
      <c r="AT6" s="84"/>
      <c r="AU6" s="91" t="s">
        <v>24</v>
      </c>
      <c r="AV6" s="92" t="s">
        <v>25</v>
      </c>
      <c r="AW6" s="93" t="s">
        <v>26</v>
      </c>
      <c r="AX6" s="84"/>
      <c r="AY6" s="94" t="s">
        <v>27</v>
      </c>
      <c r="AZ6" s="94"/>
      <c r="BA6" s="94"/>
      <c r="BB6" s="94"/>
      <c r="BC6" s="94"/>
      <c r="BD6" s="94"/>
      <c r="BE6" s="85"/>
      <c r="BF6" s="85"/>
      <c r="BG6" s="85"/>
    </row>
    <row r="7" spans="1:59" ht="21.75" customHeight="1" x14ac:dyDescent="0.15">
      <c r="A7" s="72" ph="1"/>
      <c r="B7" s="201"/>
      <c r="C7" s="88" t="s">
        <v>8</v>
      </c>
      <c r="D7" s="88" t="s">
        <v>9</v>
      </c>
      <c r="E7" s="203"/>
      <c r="F7" s="203" t="s">
        <v>11</v>
      </c>
      <c r="G7" s="203" t="s">
        <v>12</v>
      </c>
      <c r="H7" s="203" t="s">
        <v>13</v>
      </c>
      <c r="I7" s="203" t="s">
        <v>14</v>
      </c>
      <c r="J7" s="203" t="s">
        <v>28</v>
      </c>
      <c r="K7" s="203" t="s">
        <v>29</v>
      </c>
      <c r="L7" s="203" t="s">
        <v>2</v>
      </c>
      <c r="M7" s="246"/>
      <c r="N7" s="95" t="s">
        <v>30</v>
      </c>
      <c r="O7" s="95" t="s">
        <v>31</v>
      </c>
      <c r="P7" s="96" t="s">
        <v>32</v>
      </c>
      <c r="Q7" s="95" t="s">
        <v>33</v>
      </c>
      <c r="R7" s="97" t="s">
        <v>19</v>
      </c>
      <c r="S7" s="98" t="s">
        <v>34</v>
      </c>
      <c r="T7" s="99" t="s">
        <v>35</v>
      </c>
      <c r="U7" s="100" t="s">
        <v>36</v>
      </c>
      <c r="V7" s="101" t="s">
        <v>248</v>
      </c>
      <c r="W7" s="102" t="s">
        <v>38</v>
      </c>
      <c r="X7" s="103" t="s">
        <v>39</v>
      </c>
      <c r="Y7" s="104" t="s">
        <v>40</v>
      </c>
      <c r="Z7" s="105" t="s">
        <v>41</v>
      </c>
      <c r="AA7" s="103" t="s">
        <v>42</v>
      </c>
      <c r="AB7" s="106" t="s">
        <v>43</v>
      </c>
      <c r="AC7" s="107" t="s">
        <v>44</v>
      </c>
      <c r="AD7" s="249"/>
      <c r="AE7" s="251"/>
      <c r="AH7" s="87"/>
      <c r="AI7" s="265" t="s">
        <v>50</v>
      </c>
      <c r="AJ7" s="235">
        <v>1</v>
      </c>
      <c r="AK7" s="235" t="s">
        <v>51</v>
      </c>
      <c r="AL7" s="197" t="s">
        <v>52</v>
      </c>
      <c r="AM7" s="199">
        <v>1</v>
      </c>
      <c r="AN7" s="109"/>
      <c r="AO7" s="110"/>
      <c r="AP7" s="111"/>
      <c r="AQ7" s="92"/>
      <c r="AS7" s="112"/>
      <c r="AT7" s="112"/>
      <c r="AU7" s="112"/>
      <c r="AV7" s="112"/>
      <c r="AW7" s="93"/>
      <c r="AX7" s="84"/>
      <c r="AY7" s="95" t="s">
        <v>45</v>
      </c>
      <c r="AZ7" s="98" t="s">
        <v>34</v>
      </c>
      <c r="BA7" s="99" t="s">
        <v>35</v>
      </c>
      <c r="BB7" s="100" t="s">
        <v>36</v>
      </c>
      <c r="BC7" s="101" t="s">
        <v>37</v>
      </c>
      <c r="BD7" s="102" t="s">
        <v>38</v>
      </c>
      <c r="BE7" s="109"/>
      <c r="BF7" s="109"/>
    </row>
    <row r="8" spans="1:59" ht="21" customHeight="1" x14ac:dyDescent="0.15">
      <c r="A8" s="72" ph="1"/>
      <c r="B8" s="113">
        <v>1</v>
      </c>
      <c r="C8" s="114"/>
      <c r="D8" s="115"/>
      <c r="E8" s="3"/>
      <c r="F8" s="3"/>
      <c r="G8" s="4"/>
      <c r="H8" s="5"/>
      <c r="I8" s="4"/>
      <c r="J8" s="1" t="str">
        <f>IFERROR(VLOOKUP($I8,$AS$8:$AT$34,2,FALSE),"")</f>
        <v/>
      </c>
      <c r="K8" s="4"/>
      <c r="L8" s="144" t="str">
        <f t="shared" ref="L8:L31" si="0">IF($E8="","",$G$2)</f>
        <v/>
      </c>
      <c r="M8" s="1" t="str">
        <f t="shared" ref="M8:M31" si="1">IF($L8="","",IFERROR(VLOOKUP($L8,所属＿水泳,2,FALSE),80))</f>
        <v/>
      </c>
      <c r="N8" s="145"/>
      <c r="O8" s="1" t="str">
        <f t="shared" ref="O8:O31" si="2">IFERROR(VLOOKUP($N8,種目＿水泳,2,FALSE),"")</f>
        <v/>
      </c>
      <c r="P8" s="146"/>
      <c r="Q8" s="1" t="str">
        <f t="shared" ref="Q8:Q31" si="3">IFERROR(VLOOKUP($P8,種目＿水泳,2,FALSE),"")</f>
        <v/>
      </c>
      <c r="R8" s="6" t="str">
        <f t="shared" ref="R8:R30" si="4">AY8</f>
        <v/>
      </c>
      <c r="S8" s="9" t="s">
        <v>48</v>
      </c>
      <c r="T8" s="7" t="str">
        <f t="shared" ref="T8:T30" si="5">$AF8&amp;""</f>
        <v/>
      </c>
      <c r="U8" s="7" t="s">
        <v>48</v>
      </c>
      <c r="V8" s="7"/>
      <c r="W8" s="8"/>
      <c r="X8" s="7" t="s">
        <v>48</v>
      </c>
      <c r="Y8" s="9"/>
      <c r="Z8" s="10"/>
      <c r="AA8" s="12"/>
      <c r="AB8" s="7" t="s">
        <v>48</v>
      </c>
      <c r="AC8" s="11" t="s">
        <v>48</v>
      </c>
      <c r="AD8" s="4" t="s">
        <v>48</v>
      </c>
      <c r="AE8" s="12"/>
      <c r="AF8" s="72" t="str">
        <f>IF($I8="","",IF(OR($I8=8,$I8=9,$I8=11,$I8=13,$I8=14,$I8=15,$I8=17,$I8=18,$I8=19,$I8=22),"◎",""))</f>
        <v/>
      </c>
      <c r="AI8" s="266"/>
      <c r="AJ8" s="236"/>
      <c r="AK8" s="236"/>
      <c r="AL8" s="197" t="s">
        <v>59</v>
      </c>
      <c r="AM8" s="199">
        <v>2</v>
      </c>
      <c r="AN8" s="110"/>
      <c r="AO8" s="110"/>
      <c r="AP8" s="116" t="s">
        <v>46</v>
      </c>
      <c r="AQ8" s="117">
        <v>1</v>
      </c>
      <c r="AR8" s="118"/>
      <c r="AS8" s="112">
        <v>1</v>
      </c>
      <c r="AT8" s="112" t="s">
        <v>53</v>
      </c>
      <c r="AU8" s="119" t="s">
        <v>54</v>
      </c>
      <c r="AV8" s="93">
        <v>1</v>
      </c>
      <c r="AW8" s="93" t="s">
        <v>49</v>
      </c>
      <c r="AX8" s="82"/>
      <c r="AY8" s="95" t="str">
        <f>$AZ8&amp;$BA8&amp;$BB8&amp;$BC8&amp;$BD8</f>
        <v/>
      </c>
      <c r="AZ8" s="93" t="str">
        <f>IF($S8="○","入水","")</f>
        <v/>
      </c>
      <c r="BA8" s="93" t="str">
        <f>IF(OR($T8="○",$T8="◎"),"水中","")</f>
        <v/>
      </c>
      <c r="BB8" s="93" t="str">
        <f>IF($U8="○","合図棒","")</f>
        <v/>
      </c>
      <c r="BC8" s="93" t="str">
        <f>IF($V8="○","車いす","")</f>
        <v/>
      </c>
      <c r="BD8" s="93" t="str">
        <f>IF($W8="","",$W8)</f>
        <v/>
      </c>
    </row>
    <row r="9" spans="1:59" ht="21" customHeight="1" x14ac:dyDescent="0.15">
      <c r="A9" s="72" ph="1"/>
      <c r="B9" s="113">
        <v>2</v>
      </c>
      <c r="C9" s="114"/>
      <c r="D9" s="115"/>
      <c r="E9" s="3"/>
      <c r="F9" s="3"/>
      <c r="G9" s="4"/>
      <c r="H9" s="5"/>
      <c r="I9" s="4"/>
      <c r="J9" s="1" t="str">
        <f t="shared" ref="J9:J31" si="6">IFERROR(VLOOKUP($I9,$AS$8:$AT$34,2,FALSE),"")</f>
        <v/>
      </c>
      <c r="K9" s="4"/>
      <c r="L9" s="144" t="str">
        <f t="shared" si="0"/>
        <v/>
      </c>
      <c r="M9" s="1" t="str">
        <f t="shared" si="1"/>
        <v/>
      </c>
      <c r="N9" s="145"/>
      <c r="O9" s="1" t="str">
        <f t="shared" si="2"/>
        <v/>
      </c>
      <c r="P9" s="146"/>
      <c r="Q9" s="1" t="str">
        <f t="shared" si="3"/>
        <v/>
      </c>
      <c r="R9" s="6" t="str">
        <f t="shared" si="4"/>
        <v/>
      </c>
      <c r="S9" s="9"/>
      <c r="T9" s="7" t="str">
        <f t="shared" si="5"/>
        <v/>
      </c>
      <c r="U9" s="7"/>
      <c r="V9" s="7"/>
      <c r="W9" s="8"/>
      <c r="X9" s="7"/>
      <c r="Y9" s="9"/>
      <c r="Z9" s="10"/>
      <c r="AA9" s="12"/>
      <c r="AB9" s="7" t="s">
        <v>48</v>
      </c>
      <c r="AC9" s="11"/>
      <c r="AD9" s="4"/>
      <c r="AE9" s="12"/>
      <c r="AF9" s="72" t="str">
        <f t="shared" ref="AF9:AF30" si="7">IF($I9="","",IF(OR($I9=8,$I9=9,$I9=11,$I9=13,$I9=14,$I9=15,$I9=17,$I9=18,$I9=19,$I9=22),"◎",""))</f>
        <v/>
      </c>
      <c r="AI9" s="266"/>
      <c r="AJ9" s="236"/>
      <c r="AK9" s="236"/>
      <c r="AL9" s="197" t="s">
        <v>65</v>
      </c>
      <c r="AM9" s="199">
        <v>3</v>
      </c>
      <c r="AN9" s="110"/>
      <c r="AO9" s="110"/>
      <c r="AP9" s="120" t="s">
        <v>57</v>
      </c>
      <c r="AQ9" s="121">
        <v>2</v>
      </c>
      <c r="AR9" s="118"/>
      <c r="AS9" s="112">
        <v>2</v>
      </c>
      <c r="AT9" s="112" t="s">
        <v>53</v>
      </c>
      <c r="AU9" s="119" t="s">
        <v>55</v>
      </c>
      <c r="AV9" s="93">
        <v>2</v>
      </c>
      <c r="AW9" s="93" t="s">
        <v>58</v>
      </c>
      <c r="AX9" s="82"/>
      <c r="AY9" s="95" t="str">
        <f t="shared" ref="AY9:AY54" si="8">$AZ9&amp;$BA9&amp;$BB9&amp;$BC9&amp;$BD9</f>
        <v/>
      </c>
      <c r="AZ9" s="93" t="str">
        <f t="shared" ref="AZ9:AZ54" si="9">IF($S9="○","入水","")</f>
        <v/>
      </c>
      <c r="BA9" s="93" t="str">
        <f t="shared" ref="BA9:BA54" si="10">IF(OR($T9="○",$T9="◎"),"水中","")</f>
        <v/>
      </c>
      <c r="BB9" s="93" t="str">
        <f t="shared" ref="BB9:BB54" si="11">IF($U9="○","合図棒","")</f>
        <v/>
      </c>
      <c r="BC9" s="93" t="str">
        <f t="shared" ref="BC9:BC54" si="12">IF($V9="○","車いす","")</f>
        <v/>
      </c>
      <c r="BD9" s="93" t="str">
        <f t="shared" ref="BD9:BD54" si="13">IF($W9="","",$W9)</f>
        <v/>
      </c>
    </row>
    <row r="10" spans="1:59" ht="21" customHeight="1" x14ac:dyDescent="0.15">
      <c r="A10" s="72" ph="1"/>
      <c r="B10" s="113">
        <v>3</v>
      </c>
      <c r="C10" s="114"/>
      <c r="D10" s="115"/>
      <c r="E10" s="3"/>
      <c r="F10" s="3"/>
      <c r="G10" s="4"/>
      <c r="H10" s="5"/>
      <c r="I10" s="4"/>
      <c r="J10" s="1" t="str">
        <f t="shared" si="6"/>
        <v/>
      </c>
      <c r="K10" s="4"/>
      <c r="L10" s="144" t="str">
        <f t="shared" si="0"/>
        <v/>
      </c>
      <c r="M10" s="1" t="str">
        <f t="shared" si="1"/>
        <v/>
      </c>
      <c r="N10" s="145"/>
      <c r="O10" s="1" t="str">
        <f t="shared" si="2"/>
        <v/>
      </c>
      <c r="P10" s="146"/>
      <c r="Q10" s="1" t="str">
        <f t="shared" si="3"/>
        <v/>
      </c>
      <c r="R10" s="6" t="str">
        <f t="shared" si="4"/>
        <v/>
      </c>
      <c r="S10" s="9"/>
      <c r="T10" s="7" t="str">
        <f t="shared" si="5"/>
        <v/>
      </c>
      <c r="U10" s="7"/>
      <c r="V10" s="7"/>
      <c r="W10" s="8"/>
      <c r="X10" s="7"/>
      <c r="Y10" s="9"/>
      <c r="Z10" s="10"/>
      <c r="AA10" s="12"/>
      <c r="AB10" s="7"/>
      <c r="AC10" s="11"/>
      <c r="AD10" s="4"/>
      <c r="AE10" s="12"/>
      <c r="AF10" s="72" t="str">
        <f t="shared" si="7"/>
        <v/>
      </c>
      <c r="AI10" s="266"/>
      <c r="AJ10" s="236"/>
      <c r="AK10" s="236"/>
      <c r="AL10" s="197" t="s">
        <v>71</v>
      </c>
      <c r="AM10" s="199">
        <v>4</v>
      </c>
      <c r="AN10" s="110"/>
      <c r="AO10" s="110"/>
      <c r="AP10" s="122" t="s">
        <v>60</v>
      </c>
      <c r="AQ10" s="123">
        <v>3</v>
      </c>
      <c r="AR10" s="118"/>
      <c r="AS10" s="112">
        <v>3</v>
      </c>
      <c r="AT10" s="112" t="s">
        <v>53</v>
      </c>
      <c r="AU10" s="119" t="s">
        <v>47</v>
      </c>
      <c r="AV10" s="93">
        <v>3</v>
      </c>
      <c r="AW10" s="93" t="s">
        <v>61</v>
      </c>
      <c r="AX10" s="82"/>
      <c r="AY10" s="95" t="str">
        <f t="shared" si="8"/>
        <v/>
      </c>
      <c r="AZ10" s="93" t="str">
        <f t="shared" si="9"/>
        <v/>
      </c>
      <c r="BA10" s="93" t="str">
        <f t="shared" si="10"/>
        <v/>
      </c>
      <c r="BB10" s="93" t="str">
        <f t="shared" si="11"/>
        <v/>
      </c>
      <c r="BC10" s="93" t="str">
        <f t="shared" si="12"/>
        <v/>
      </c>
      <c r="BD10" s="93" t="str">
        <f t="shared" si="13"/>
        <v/>
      </c>
    </row>
    <row r="11" spans="1:59" ht="21" customHeight="1" x14ac:dyDescent="0.15">
      <c r="A11" s="72" ph="1"/>
      <c r="B11" s="113">
        <v>4</v>
      </c>
      <c r="C11" s="114"/>
      <c r="D11" s="115"/>
      <c r="E11" s="3"/>
      <c r="F11" s="3"/>
      <c r="G11" s="4"/>
      <c r="H11" s="5"/>
      <c r="I11" s="4"/>
      <c r="J11" s="1" t="str">
        <f t="shared" si="6"/>
        <v/>
      </c>
      <c r="K11" s="4"/>
      <c r="L11" s="144" t="str">
        <f t="shared" si="0"/>
        <v/>
      </c>
      <c r="M11" s="1" t="str">
        <f t="shared" si="1"/>
        <v/>
      </c>
      <c r="N11" s="145"/>
      <c r="O11" s="1" t="str">
        <f t="shared" si="2"/>
        <v/>
      </c>
      <c r="P11" s="146"/>
      <c r="Q11" s="1" t="str">
        <f t="shared" si="3"/>
        <v/>
      </c>
      <c r="R11" s="6" t="str">
        <f t="shared" si="4"/>
        <v/>
      </c>
      <c r="S11" s="9"/>
      <c r="T11" s="7" t="str">
        <f t="shared" si="5"/>
        <v/>
      </c>
      <c r="U11" s="7"/>
      <c r="V11" s="7"/>
      <c r="W11" s="8"/>
      <c r="X11" s="7"/>
      <c r="Y11" s="9"/>
      <c r="Z11" s="10"/>
      <c r="AA11" s="12"/>
      <c r="AB11" s="7"/>
      <c r="AC11" s="11"/>
      <c r="AD11" s="4"/>
      <c r="AE11" s="12"/>
      <c r="AF11" s="72" t="str">
        <f t="shared" si="7"/>
        <v/>
      </c>
      <c r="AI11" s="266"/>
      <c r="AJ11" s="236"/>
      <c r="AK11" s="237"/>
      <c r="AL11" s="197" t="s">
        <v>159</v>
      </c>
      <c r="AM11" s="199">
        <v>5</v>
      </c>
      <c r="AN11" s="110"/>
      <c r="AO11" s="110"/>
      <c r="AP11" s="122" t="s">
        <v>62</v>
      </c>
      <c r="AQ11" s="123">
        <v>4</v>
      </c>
      <c r="AR11" s="118"/>
      <c r="AS11" s="112">
        <v>4</v>
      </c>
      <c r="AT11" s="112" t="s">
        <v>53</v>
      </c>
      <c r="AU11" s="119" t="s">
        <v>63</v>
      </c>
      <c r="AV11" s="93">
        <v>4</v>
      </c>
      <c r="AW11" s="93" t="s">
        <v>64</v>
      </c>
      <c r="AX11" s="82"/>
      <c r="AY11" s="95" t="str">
        <f t="shared" si="8"/>
        <v/>
      </c>
      <c r="AZ11" s="93" t="str">
        <f t="shared" si="9"/>
        <v/>
      </c>
      <c r="BA11" s="93" t="str">
        <f t="shared" si="10"/>
        <v/>
      </c>
      <c r="BB11" s="93" t="str">
        <f t="shared" si="11"/>
        <v/>
      </c>
      <c r="BC11" s="93" t="str">
        <f t="shared" si="12"/>
        <v/>
      </c>
      <c r="BD11" s="93" t="str">
        <f t="shared" si="13"/>
        <v/>
      </c>
    </row>
    <row r="12" spans="1:59" ht="21" customHeight="1" x14ac:dyDescent="0.15">
      <c r="A12" s="72" ph="1"/>
      <c r="B12" s="113">
        <v>5</v>
      </c>
      <c r="C12" s="114"/>
      <c r="D12" s="115"/>
      <c r="E12" s="3"/>
      <c r="F12" s="3"/>
      <c r="G12" s="4"/>
      <c r="H12" s="5"/>
      <c r="I12" s="4"/>
      <c r="J12" s="1" t="str">
        <f t="shared" si="6"/>
        <v/>
      </c>
      <c r="K12" s="4"/>
      <c r="L12" s="144" t="str">
        <f t="shared" si="0"/>
        <v/>
      </c>
      <c r="M12" s="1" t="str">
        <f t="shared" si="1"/>
        <v/>
      </c>
      <c r="N12" s="145"/>
      <c r="O12" s="1" t="str">
        <f t="shared" si="2"/>
        <v/>
      </c>
      <c r="P12" s="146"/>
      <c r="Q12" s="1" t="str">
        <f t="shared" si="3"/>
        <v/>
      </c>
      <c r="R12" s="6" t="str">
        <f t="shared" si="4"/>
        <v/>
      </c>
      <c r="S12" s="9"/>
      <c r="T12" s="7" t="str">
        <f t="shared" si="5"/>
        <v/>
      </c>
      <c r="U12" s="7"/>
      <c r="V12" s="7"/>
      <c r="W12" s="8"/>
      <c r="X12" s="7"/>
      <c r="Y12" s="9"/>
      <c r="Z12" s="10"/>
      <c r="AA12" s="12"/>
      <c r="AB12" s="7"/>
      <c r="AC12" s="11"/>
      <c r="AD12" s="4"/>
      <c r="AE12" s="12"/>
      <c r="AF12" s="72" t="str">
        <f t="shared" si="7"/>
        <v/>
      </c>
      <c r="AI12" s="266"/>
      <c r="AJ12" s="236"/>
      <c r="AK12" s="235" t="s">
        <v>82</v>
      </c>
      <c r="AL12" s="197" t="s">
        <v>83</v>
      </c>
      <c r="AM12" s="199">
        <v>6</v>
      </c>
      <c r="AN12" s="110"/>
      <c r="AO12" s="110"/>
      <c r="AP12" s="122" t="s">
        <v>66</v>
      </c>
      <c r="AQ12" s="123">
        <v>5</v>
      </c>
      <c r="AR12" s="118"/>
      <c r="AS12" s="112">
        <v>5</v>
      </c>
      <c r="AT12" s="112" t="s">
        <v>53</v>
      </c>
      <c r="AU12" s="119" t="s">
        <v>56</v>
      </c>
      <c r="AV12" s="93">
        <v>5</v>
      </c>
      <c r="AW12" s="93" t="s">
        <v>67</v>
      </c>
      <c r="AX12" s="82"/>
      <c r="AY12" s="95" t="str">
        <f t="shared" si="8"/>
        <v/>
      </c>
      <c r="AZ12" s="93" t="str">
        <f t="shared" si="9"/>
        <v/>
      </c>
      <c r="BA12" s="93" t="str">
        <f t="shared" si="10"/>
        <v/>
      </c>
      <c r="BB12" s="93" t="str">
        <f t="shared" si="11"/>
        <v/>
      </c>
      <c r="BC12" s="93" t="str">
        <f t="shared" si="12"/>
        <v/>
      </c>
      <c r="BD12" s="93" t="str">
        <f t="shared" si="13"/>
        <v/>
      </c>
    </row>
    <row r="13" spans="1:59" ht="21" customHeight="1" x14ac:dyDescent="0.15">
      <c r="A13" s="72" ph="1"/>
      <c r="B13" s="113">
        <v>6</v>
      </c>
      <c r="C13" s="114"/>
      <c r="D13" s="115"/>
      <c r="E13" s="3"/>
      <c r="F13" s="3"/>
      <c r="G13" s="4"/>
      <c r="H13" s="5"/>
      <c r="I13" s="4"/>
      <c r="J13" s="1" t="str">
        <f t="shared" si="6"/>
        <v/>
      </c>
      <c r="K13" s="4"/>
      <c r="L13" s="144" t="str">
        <f t="shared" si="0"/>
        <v/>
      </c>
      <c r="M13" s="1" t="str">
        <f t="shared" si="1"/>
        <v/>
      </c>
      <c r="N13" s="145"/>
      <c r="O13" s="1" t="str">
        <f t="shared" si="2"/>
        <v/>
      </c>
      <c r="P13" s="146"/>
      <c r="Q13" s="1" t="str">
        <f t="shared" si="3"/>
        <v/>
      </c>
      <c r="R13" s="6" t="str">
        <f t="shared" si="4"/>
        <v/>
      </c>
      <c r="S13" s="9"/>
      <c r="T13" s="7" t="str">
        <f t="shared" si="5"/>
        <v/>
      </c>
      <c r="U13" s="7"/>
      <c r="V13" s="7"/>
      <c r="W13" s="8"/>
      <c r="X13" s="7"/>
      <c r="Y13" s="9"/>
      <c r="Z13" s="10"/>
      <c r="AA13" s="12"/>
      <c r="AB13" s="7"/>
      <c r="AC13" s="11"/>
      <c r="AD13" s="4"/>
      <c r="AE13" s="12"/>
      <c r="AF13" s="72" t="str">
        <f t="shared" si="7"/>
        <v/>
      </c>
      <c r="AI13" s="266"/>
      <c r="AJ13" s="236"/>
      <c r="AK13" s="236"/>
      <c r="AL13" s="197" t="s">
        <v>86</v>
      </c>
      <c r="AM13" s="199">
        <v>7</v>
      </c>
      <c r="AN13" s="110"/>
      <c r="AO13" s="110"/>
      <c r="AP13" s="122" t="s">
        <v>68</v>
      </c>
      <c r="AQ13" s="123">
        <v>6</v>
      </c>
      <c r="AR13" s="118"/>
      <c r="AS13" s="112">
        <v>6</v>
      </c>
      <c r="AT13" s="112" t="s">
        <v>53</v>
      </c>
      <c r="AU13" s="119" t="s">
        <v>69</v>
      </c>
      <c r="AV13" s="93">
        <v>6</v>
      </c>
      <c r="AW13" s="93" t="s">
        <v>70</v>
      </c>
      <c r="AX13" s="82"/>
      <c r="AY13" s="95" t="str">
        <f t="shared" si="8"/>
        <v/>
      </c>
      <c r="AZ13" s="93" t="str">
        <f t="shared" si="9"/>
        <v/>
      </c>
      <c r="BA13" s="93" t="str">
        <f t="shared" si="10"/>
        <v/>
      </c>
      <c r="BB13" s="93" t="str">
        <f t="shared" si="11"/>
        <v/>
      </c>
      <c r="BC13" s="93" t="str">
        <f t="shared" si="12"/>
        <v/>
      </c>
      <c r="BD13" s="93" t="str">
        <f t="shared" si="13"/>
        <v/>
      </c>
    </row>
    <row r="14" spans="1:59" ht="21" customHeight="1" x14ac:dyDescent="0.15">
      <c r="A14" s="72" ph="1"/>
      <c r="B14" s="113">
        <v>7</v>
      </c>
      <c r="C14" s="114"/>
      <c r="D14" s="115"/>
      <c r="E14" s="3"/>
      <c r="F14" s="3"/>
      <c r="G14" s="4"/>
      <c r="H14" s="5"/>
      <c r="I14" s="4"/>
      <c r="J14" s="1" t="str">
        <f t="shared" si="6"/>
        <v/>
      </c>
      <c r="K14" s="4"/>
      <c r="L14" s="144" t="str">
        <f t="shared" si="0"/>
        <v/>
      </c>
      <c r="M14" s="1" t="str">
        <f t="shared" si="1"/>
        <v/>
      </c>
      <c r="N14" s="145"/>
      <c r="O14" s="1" t="str">
        <f t="shared" si="2"/>
        <v/>
      </c>
      <c r="P14" s="146"/>
      <c r="Q14" s="1" t="str">
        <f t="shared" si="3"/>
        <v/>
      </c>
      <c r="R14" s="6" t="str">
        <f t="shared" si="4"/>
        <v/>
      </c>
      <c r="S14" s="9"/>
      <c r="T14" s="7" t="str">
        <f t="shared" si="5"/>
        <v/>
      </c>
      <c r="U14" s="7"/>
      <c r="V14" s="7"/>
      <c r="W14" s="8"/>
      <c r="X14" s="7"/>
      <c r="Y14" s="9"/>
      <c r="Z14" s="10"/>
      <c r="AA14" s="12"/>
      <c r="AB14" s="7"/>
      <c r="AC14" s="11"/>
      <c r="AD14" s="4"/>
      <c r="AE14" s="12"/>
      <c r="AF14" s="72" t="str">
        <f t="shared" si="7"/>
        <v/>
      </c>
      <c r="AI14" s="266"/>
      <c r="AJ14" s="236"/>
      <c r="AK14" s="236"/>
      <c r="AL14" s="197" t="s">
        <v>88</v>
      </c>
      <c r="AM14" s="199">
        <v>8</v>
      </c>
      <c r="AN14" s="110"/>
      <c r="AO14" s="110"/>
      <c r="AP14" s="122" t="s">
        <v>72</v>
      </c>
      <c r="AQ14" s="123">
        <v>7</v>
      </c>
      <c r="AR14" s="118"/>
      <c r="AS14" s="112">
        <v>7</v>
      </c>
      <c r="AT14" s="112" t="s">
        <v>53</v>
      </c>
      <c r="AU14" s="119" t="s">
        <v>73</v>
      </c>
      <c r="AV14" s="93">
        <v>7</v>
      </c>
      <c r="AW14" s="93" t="s">
        <v>74</v>
      </c>
      <c r="AX14" s="82"/>
      <c r="AY14" s="95" t="str">
        <f t="shared" si="8"/>
        <v/>
      </c>
      <c r="AZ14" s="93" t="str">
        <f t="shared" si="9"/>
        <v/>
      </c>
      <c r="BA14" s="93" t="str">
        <f t="shared" si="10"/>
        <v/>
      </c>
      <c r="BB14" s="93" t="str">
        <f t="shared" si="11"/>
        <v/>
      </c>
      <c r="BC14" s="93" t="str">
        <f t="shared" si="12"/>
        <v/>
      </c>
      <c r="BD14" s="93" t="str">
        <f t="shared" si="13"/>
        <v/>
      </c>
    </row>
    <row r="15" spans="1:59" ht="21" customHeight="1" x14ac:dyDescent="0.15">
      <c r="A15" s="72" ph="1"/>
      <c r="B15" s="113">
        <v>8</v>
      </c>
      <c r="C15" s="114"/>
      <c r="D15" s="115"/>
      <c r="E15" s="3"/>
      <c r="F15" s="3"/>
      <c r="G15" s="4"/>
      <c r="H15" s="5"/>
      <c r="I15" s="4"/>
      <c r="J15" s="1" t="str">
        <f t="shared" si="6"/>
        <v/>
      </c>
      <c r="K15" s="4"/>
      <c r="L15" s="144" t="str">
        <f t="shared" si="0"/>
        <v/>
      </c>
      <c r="M15" s="1" t="str">
        <f t="shared" si="1"/>
        <v/>
      </c>
      <c r="N15" s="145"/>
      <c r="O15" s="1" t="str">
        <f t="shared" si="2"/>
        <v/>
      </c>
      <c r="P15" s="146"/>
      <c r="Q15" s="1" t="str">
        <f t="shared" si="3"/>
        <v/>
      </c>
      <c r="R15" s="6" t="str">
        <f t="shared" si="4"/>
        <v/>
      </c>
      <c r="S15" s="9"/>
      <c r="T15" s="7" t="str">
        <f t="shared" si="5"/>
        <v/>
      </c>
      <c r="U15" s="7"/>
      <c r="V15" s="7"/>
      <c r="W15" s="8"/>
      <c r="X15" s="7"/>
      <c r="Y15" s="9"/>
      <c r="Z15" s="10"/>
      <c r="AA15" s="12"/>
      <c r="AB15" s="7"/>
      <c r="AC15" s="11"/>
      <c r="AD15" s="4"/>
      <c r="AE15" s="12"/>
      <c r="AF15" s="72" t="str">
        <f t="shared" si="7"/>
        <v/>
      </c>
      <c r="AI15" s="266"/>
      <c r="AJ15" s="236"/>
      <c r="AK15" s="237"/>
      <c r="AL15" s="197" t="s">
        <v>160</v>
      </c>
      <c r="AM15" s="199">
        <v>9</v>
      </c>
      <c r="AN15" s="110"/>
      <c r="AO15" s="110"/>
      <c r="AP15" s="122" t="s">
        <v>75</v>
      </c>
      <c r="AQ15" s="123">
        <v>8</v>
      </c>
      <c r="AR15" s="118"/>
      <c r="AS15" s="112">
        <v>8</v>
      </c>
      <c r="AT15" s="112" t="s">
        <v>53</v>
      </c>
      <c r="AU15" s="119" t="s">
        <v>76</v>
      </c>
      <c r="AV15" s="93">
        <v>8</v>
      </c>
      <c r="AW15" s="93" t="s">
        <v>77</v>
      </c>
      <c r="AX15" s="82"/>
      <c r="AY15" s="95" t="str">
        <f t="shared" si="8"/>
        <v/>
      </c>
      <c r="AZ15" s="93" t="str">
        <f t="shared" si="9"/>
        <v/>
      </c>
      <c r="BA15" s="93" t="str">
        <f t="shared" si="10"/>
        <v/>
      </c>
      <c r="BB15" s="93" t="str">
        <f t="shared" si="11"/>
        <v/>
      </c>
      <c r="BC15" s="93" t="str">
        <f t="shared" si="12"/>
        <v/>
      </c>
      <c r="BD15" s="93" t="str">
        <f t="shared" si="13"/>
        <v/>
      </c>
    </row>
    <row r="16" spans="1:59" ht="21" customHeight="1" x14ac:dyDescent="0.15">
      <c r="A16" s="72" ph="1"/>
      <c r="B16" s="113">
        <v>9</v>
      </c>
      <c r="C16" s="114"/>
      <c r="D16" s="115"/>
      <c r="E16" s="3"/>
      <c r="F16" s="3"/>
      <c r="G16" s="4"/>
      <c r="H16" s="5"/>
      <c r="I16" s="4"/>
      <c r="J16" s="1" t="str">
        <f t="shared" si="6"/>
        <v/>
      </c>
      <c r="K16" s="4"/>
      <c r="L16" s="144" t="str">
        <f t="shared" si="0"/>
        <v/>
      </c>
      <c r="M16" s="1" t="str">
        <f t="shared" si="1"/>
        <v/>
      </c>
      <c r="N16" s="145"/>
      <c r="O16" s="1" t="str">
        <f t="shared" si="2"/>
        <v/>
      </c>
      <c r="P16" s="146"/>
      <c r="Q16" s="1" t="str">
        <f t="shared" si="3"/>
        <v/>
      </c>
      <c r="R16" s="6" t="str">
        <f t="shared" si="4"/>
        <v/>
      </c>
      <c r="S16" s="9"/>
      <c r="T16" s="7" t="str">
        <f t="shared" si="5"/>
        <v/>
      </c>
      <c r="U16" s="7"/>
      <c r="V16" s="7"/>
      <c r="W16" s="8"/>
      <c r="X16" s="7"/>
      <c r="Y16" s="9"/>
      <c r="Z16" s="10"/>
      <c r="AA16" s="12"/>
      <c r="AB16" s="7"/>
      <c r="AC16" s="11"/>
      <c r="AD16" s="4"/>
      <c r="AE16" s="12"/>
      <c r="AF16" s="72" t="str">
        <f t="shared" si="7"/>
        <v/>
      </c>
      <c r="AI16" s="266"/>
      <c r="AJ16" s="236"/>
      <c r="AK16" s="235" t="s">
        <v>94</v>
      </c>
      <c r="AL16" s="197" t="s">
        <v>161</v>
      </c>
      <c r="AM16" s="199">
        <v>10</v>
      </c>
      <c r="AN16" s="110"/>
      <c r="AO16" s="110"/>
      <c r="AP16" s="122" t="s">
        <v>79</v>
      </c>
      <c r="AQ16" s="123">
        <v>9</v>
      </c>
      <c r="AR16" s="118"/>
      <c r="AS16" s="112">
        <v>9</v>
      </c>
      <c r="AT16" s="112" t="s">
        <v>53</v>
      </c>
      <c r="AU16" s="119"/>
      <c r="AV16" s="93"/>
      <c r="AW16" s="93" t="s">
        <v>80</v>
      </c>
      <c r="AX16" s="82"/>
      <c r="AY16" s="95" t="str">
        <f t="shared" si="8"/>
        <v/>
      </c>
      <c r="AZ16" s="93" t="str">
        <f t="shared" si="9"/>
        <v/>
      </c>
      <c r="BA16" s="93" t="str">
        <f t="shared" si="10"/>
        <v/>
      </c>
      <c r="BB16" s="93" t="str">
        <f t="shared" si="11"/>
        <v/>
      </c>
      <c r="BC16" s="93" t="str">
        <f t="shared" si="12"/>
        <v/>
      </c>
      <c r="BD16" s="93" t="str">
        <f t="shared" si="13"/>
        <v/>
      </c>
    </row>
    <row r="17" spans="1:56" ht="21" customHeight="1" x14ac:dyDescent="0.15">
      <c r="A17" s="72" ph="1"/>
      <c r="B17" s="113">
        <v>10</v>
      </c>
      <c r="C17" s="114"/>
      <c r="D17" s="115"/>
      <c r="E17" s="3"/>
      <c r="F17" s="3"/>
      <c r="G17" s="4"/>
      <c r="H17" s="5"/>
      <c r="I17" s="4"/>
      <c r="J17" s="1" t="str">
        <f t="shared" si="6"/>
        <v/>
      </c>
      <c r="K17" s="4"/>
      <c r="L17" s="144" t="str">
        <f t="shared" si="0"/>
        <v/>
      </c>
      <c r="M17" s="1" t="str">
        <f t="shared" si="1"/>
        <v/>
      </c>
      <c r="N17" s="145"/>
      <c r="O17" s="1" t="str">
        <f t="shared" si="2"/>
        <v/>
      </c>
      <c r="P17" s="146"/>
      <c r="Q17" s="1" t="str">
        <f t="shared" si="3"/>
        <v/>
      </c>
      <c r="R17" s="6" t="str">
        <f t="shared" si="4"/>
        <v/>
      </c>
      <c r="S17" s="9"/>
      <c r="T17" s="7" t="str">
        <f t="shared" si="5"/>
        <v/>
      </c>
      <c r="U17" s="7"/>
      <c r="V17" s="7"/>
      <c r="W17" s="8"/>
      <c r="X17" s="7"/>
      <c r="Y17" s="9"/>
      <c r="Z17" s="10"/>
      <c r="AA17" s="12"/>
      <c r="AB17" s="7"/>
      <c r="AC17" s="11"/>
      <c r="AD17" s="4"/>
      <c r="AE17" s="12"/>
      <c r="AF17" s="72" t="str">
        <f t="shared" si="7"/>
        <v/>
      </c>
      <c r="AI17" s="266"/>
      <c r="AJ17" s="236"/>
      <c r="AK17" s="237"/>
      <c r="AL17" s="197" t="s">
        <v>268</v>
      </c>
      <c r="AM17" s="199">
        <v>11</v>
      </c>
      <c r="AN17" s="110"/>
      <c r="AO17" s="110"/>
      <c r="AP17" s="122" t="s">
        <v>87</v>
      </c>
      <c r="AQ17" s="123">
        <v>10</v>
      </c>
      <c r="AR17" s="118"/>
      <c r="AS17" s="112">
        <v>10</v>
      </c>
      <c r="AT17" s="112" t="s">
        <v>53</v>
      </c>
      <c r="AU17" s="119"/>
      <c r="AV17" s="93"/>
      <c r="AW17" s="93" t="s">
        <v>81</v>
      </c>
      <c r="AX17" s="82"/>
      <c r="AY17" s="95" t="str">
        <f t="shared" si="8"/>
        <v/>
      </c>
      <c r="AZ17" s="93" t="str">
        <f t="shared" si="9"/>
        <v/>
      </c>
      <c r="BA17" s="93" t="str">
        <f t="shared" si="10"/>
        <v/>
      </c>
      <c r="BB17" s="93" t="str">
        <f t="shared" si="11"/>
        <v/>
      </c>
      <c r="BC17" s="93" t="str">
        <f t="shared" si="12"/>
        <v/>
      </c>
      <c r="BD17" s="93" t="str">
        <f t="shared" si="13"/>
        <v/>
      </c>
    </row>
    <row r="18" spans="1:56" ht="21" customHeight="1" x14ac:dyDescent="0.15">
      <c r="A18" s="72" ph="1"/>
      <c r="B18" s="113">
        <v>11</v>
      </c>
      <c r="C18" s="114"/>
      <c r="D18" s="115"/>
      <c r="E18" s="3"/>
      <c r="F18" s="3"/>
      <c r="G18" s="4"/>
      <c r="H18" s="5"/>
      <c r="I18" s="4"/>
      <c r="J18" s="1" t="str">
        <f t="shared" si="6"/>
        <v/>
      </c>
      <c r="K18" s="4"/>
      <c r="L18" s="144" t="str">
        <f t="shared" si="0"/>
        <v/>
      </c>
      <c r="M18" s="1" t="str">
        <f t="shared" si="1"/>
        <v/>
      </c>
      <c r="N18" s="145"/>
      <c r="O18" s="1" t="str">
        <f t="shared" si="2"/>
        <v/>
      </c>
      <c r="P18" s="146"/>
      <c r="Q18" s="1" t="str">
        <f t="shared" si="3"/>
        <v/>
      </c>
      <c r="R18" s="6" t="str">
        <f t="shared" si="4"/>
        <v/>
      </c>
      <c r="S18" s="9"/>
      <c r="T18" s="7" t="str">
        <f t="shared" si="5"/>
        <v/>
      </c>
      <c r="U18" s="7"/>
      <c r="V18" s="7"/>
      <c r="W18" s="8"/>
      <c r="X18" s="7"/>
      <c r="Y18" s="9"/>
      <c r="Z18" s="10"/>
      <c r="AA18" s="12"/>
      <c r="AB18" s="7"/>
      <c r="AC18" s="11"/>
      <c r="AD18" s="4"/>
      <c r="AE18" s="12"/>
      <c r="AF18" s="72" t="str">
        <f t="shared" si="7"/>
        <v/>
      </c>
      <c r="AI18" s="266"/>
      <c r="AJ18" s="237"/>
      <c r="AK18" s="108" t="s">
        <v>100</v>
      </c>
      <c r="AL18" s="197" t="s">
        <v>100</v>
      </c>
      <c r="AM18" s="199">
        <v>12</v>
      </c>
      <c r="AN18" s="110"/>
      <c r="AO18" s="110"/>
      <c r="AP18" s="122" t="s">
        <v>89</v>
      </c>
      <c r="AQ18" s="123">
        <v>11</v>
      </c>
      <c r="AR18" s="118"/>
      <c r="AS18" s="112">
        <v>11</v>
      </c>
      <c r="AT18" s="112" t="s">
        <v>53</v>
      </c>
      <c r="AU18" s="124"/>
      <c r="AV18" s="93"/>
      <c r="AW18" s="93" t="s">
        <v>84</v>
      </c>
      <c r="AX18" s="82"/>
      <c r="AY18" s="95" t="str">
        <f t="shared" si="8"/>
        <v/>
      </c>
      <c r="AZ18" s="93" t="str">
        <f t="shared" si="9"/>
        <v/>
      </c>
      <c r="BA18" s="93" t="str">
        <f t="shared" si="10"/>
        <v/>
      </c>
      <c r="BB18" s="93" t="str">
        <f t="shared" si="11"/>
        <v/>
      </c>
      <c r="BC18" s="93" t="str">
        <f t="shared" si="12"/>
        <v/>
      </c>
      <c r="BD18" s="93" t="str">
        <f t="shared" si="13"/>
        <v/>
      </c>
    </row>
    <row r="19" spans="1:56" ht="21" customHeight="1" x14ac:dyDescent="0.15">
      <c r="A19" s="72" ph="1"/>
      <c r="B19" s="113">
        <v>12</v>
      </c>
      <c r="C19" s="114"/>
      <c r="D19" s="115"/>
      <c r="E19" s="3"/>
      <c r="F19" s="3"/>
      <c r="G19" s="4"/>
      <c r="H19" s="5"/>
      <c r="I19" s="4"/>
      <c r="J19" s="1" t="str">
        <f t="shared" si="6"/>
        <v/>
      </c>
      <c r="K19" s="4"/>
      <c r="L19" s="144" t="str">
        <f t="shared" si="0"/>
        <v/>
      </c>
      <c r="M19" s="1" t="str">
        <f t="shared" si="1"/>
        <v/>
      </c>
      <c r="N19" s="145"/>
      <c r="O19" s="1" t="str">
        <f t="shared" si="2"/>
        <v/>
      </c>
      <c r="P19" s="146"/>
      <c r="Q19" s="1" t="str">
        <f t="shared" si="3"/>
        <v/>
      </c>
      <c r="R19" s="6" t="str">
        <f t="shared" si="4"/>
        <v/>
      </c>
      <c r="S19" s="9"/>
      <c r="T19" s="7" t="str">
        <f t="shared" si="5"/>
        <v/>
      </c>
      <c r="U19" s="7"/>
      <c r="V19" s="7"/>
      <c r="W19" s="8"/>
      <c r="X19" s="7"/>
      <c r="Y19" s="9"/>
      <c r="Z19" s="10"/>
      <c r="AA19" s="12"/>
      <c r="AB19" s="7"/>
      <c r="AC19" s="11"/>
      <c r="AD19" s="4"/>
      <c r="AE19" s="12"/>
      <c r="AF19" s="72" t="str">
        <f t="shared" si="7"/>
        <v/>
      </c>
      <c r="AI19" s="266"/>
      <c r="AJ19" s="235">
        <v>2</v>
      </c>
      <c r="AK19" s="238" t="s">
        <v>104</v>
      </c>
      <c r="AL19" s="197" t="s">
        <v>105</v>
      </c>
      <c r="AM19" s="199">
        <v>13</v>
      </c>
      <c r="AN19" s="110"/>
      <c r="AO19" s="110"/>
      <c r="AP19" s="122" t="s">
        <v>90</v>
      </c>
      <c r="AQ19" s="123">
        <v>12</v>
      </c>
      <c r="AR19" s="118"/>
      <c r="AS19" s="112">
        <v>12</v>
      </c>
      <c r="AT19" s="112" t="s">
        <v>53</v>
      </c>
      <c r="AU19" s="124"/>
      <c r="AV19" s="93"/>
      <c r="AW19" s="93" t="s">
        <v>85</v>
      </c>
      <c r="AY19" s="95" t="str">
        <f t="shared" si="8"/>
        <v/>
      </c>
      <c r="AZ19" s="93" t="str">
        <f t="shared" si="9"/>
        <v/>
      </c>
      <c r="BA19" s="93" t="str">
        <f t="shared" si="10"/>
        <v/>
      </c>
      <c r="BB19" s="93" t="str">
        <f t="shared" si="11"/>
        <v/>
      </c>
      <c r="BC19" s="93" t="str">
        <f t="shared" si="12"/>
        <v/>
      </c>
      <c r="BD19" s="93" t="str">
        <f t="shared" si="13"/>
        <v/>
      </c>
    </row>
    <row r="20" spans="1:56" ht="21" customHeight="1" x14ac:dyDescent="0.15">
      <c r="A20" s="72" ph="1"/>
      <c r="B20" s="113">
        <v>13</v>
      </c>
      <c r="C20" s="114"/>
      <c r="D20" s="115"/>
      <c r="E20" s="3"/>
      <c r="F20" s="3"/>
      <c r="G20" s="4"/>
      <c r="H20" s="5"/>
      <c r="I20" s="4"/>
      <c r="J20" s="1" t="str">
        <f t="shared" si="6"/>
        <v/>
      </c>
      <c r="K20" s="4"/>
      <c r="L20" s="144" t="str">
        <f t="shared" si="0"/>
        <v/>
      </c>
      <c r="M20" s="1" t="str">
        <f t="shared" si="1"/>
        <v/>
      </c>
      <c r="N20" s="145"/>
      <c r="O20" s="1" t="str">
        <f t="shared" si="2"/>
        <v/>
      </c>
      <c r="P20" s="146"/>
      <c r="Q20" s="1" t="str">
        <f t="shared" si="3"/>
        <v/>
      </c>
      <c r="R20" s="6" t="str">
        <f t="shared" si="4"/>
        <v/>
      </c>
      <c r="S20" s="9"/>
      <c r="T20" s="7" t="str">
        <f t="shared" si="5"/>
        <v/>
      </c>
      <c r="U20" s="7"/>
      <c r="V20" s="7"/>
      <c r="W20" s="8"/>
      <c r="X20" s="7"/>
      <c r="Y20" s="9"/>
      <c r="Z20" s="10"/>
      <c r="AA20" s="12"/>
      <c r="AB20" s="7"/>
      <c r="AC20" s="11"/>
      <c r="AD20" s="4"/>
      <c r="AE20" s="12"/>
      <c r="AF20" s="72" t="str">
        <f t="shared" si="7"/>
        <v/>
      </c>
      <c r="AI20" s="266"/>
      <c r="AJ20" s="236"/>
      <c r="AK20" s="239"/>
      <c r="AL20" s="197" t="s">
        <v>110</v>
      </c>
      <c r="AM20" s="199">
        <v>14</v>
      </c>
      <c r="AN20" s="110"/>
      <c r="AO20" s="110"/>
      <c r="AP20" s="122" t="s">
        <v>92</v>
      </c>
      <c r="AQ20" s="123">
        <v>13</v>
      </c>
      <c r="AR20" s="118"/>
      <c r="AS20" s="112">
        <v>13</v>
      </c>
      <c r="AT20" s="112" t="s">
        <v>53</v>
      </c>
      <c r="AU20" s="93"/>
      <c r="AV20" s="93"/>
      <c r="AY20" s="95" t="str">
        <f t="shared" si="8"/>
        <v/>
      </c>
      <c r="AZ20" s="93" t="str">
        <f t="shared" si="9"/>
        <v/>
      </c>
      <c r="BA20" s="93" t="str">
        <f t="shared" si="10"/>
        <v/>
      </c>
      <c r="BB20" s="93" t="str">
        <f t="shared" si="11"/>
        <v/>
      </c>
      <c r="BC20" s="93" t="str">
        <f t="shared" si="12"/>
        <v/>
      </c>
      <c r="BD20" s="93" t="str">
        <f t="shared" si="13"/>
        <v/>
      </c>
    </row>
    <row r="21" spans="1:56" ht="21" customHeight="1" x14ac:dyDescent="0.15">
      <c r="A21" s="72" ph="1"/>
      <c r="B21" s="113">
        <v>14</v>
      </c>
      <c r="C21" s="114"/>
      <c r="D21" s="115"/>
      <c r="E21" s="3"/>
      <c r="F21" s="3"/>
      <c r="G21" s="4"/>
      <c r="H21" s="5"/>
      <c r="I21" s="4"/>
      <c r="J21" s="1" t="str">
        <f t="shared" si="6"/>
        <v/>
      </c>
      <c r="K21" s="4"/>
      <c r="L21" s="144" t="str">
        <f t="shared" si="0"/>
        <v/>
      </c>
      <c r="M21" s="1" t="str">
        <f t="shared" si="1"/>
        <v/>
      </c>
      <c r="N21" s="145"/>
      <c r="O21" s="1" t="str">
        <f t="shared" si="2"/>
        <v/>
      </c>
      <c r="P21" s="146"/>
      <c r="Q21" s="1" t="str">
        <f t="shared" si="3"/>
        <v/>
      </c>
      <c r="R21" s="6" t="str">
        <f t="shared" si="4"/>
        <v/>
      </c>
      <c r="S21" s="9"/>
      <c r="T21" s="7" t="str">
        <f t="shared" si="5"/>
        <v/>
      </c>
      <c r="U21" s="7"/>
      <c r="V21" s="7"/>
      <c r="W21" s="8"/>
      <c r="X21" s="7"/>
      <c r="Y21" s="9"/>
      <c r="Z21" s="10"/>
      <c r="AA21" s="12"/>
      <c r="AB21" s="7"/>
      <c r="AC21" s="11"/>
      <c r="AD21" s="4"/>
      <c r="AE21" s="12"/>
      <c r="AF21" s="72" t="str">
        <f t="shared" si="7"/>
        <v/>
      </c>
      <c r="AI21" s="266"/>
      <c r="AJ21" s="236"/>
      <c r="AK21" s="239"/>
      <c r="AL21" s="197" t="s">
        <v>113</v>
      </c>
      <c r="AM21" s="199">
        <v>15</v>
      </c>
      <c r="AN21" s="110"/>
      <c r="AO21" s="110"/>
      <c r="AP21" s="122" t="s">
        <v>93</v>
      </c>
      <c r="AQ21" s="123">
        <v>14</v>
      </c>
      <c r="AR21" s="118"/>
      <c r="AS21" s="112">
        <v>14</v>
      </c>
      <c r="AT21" s="112" t="s">
        <v>53</v>
      </c>
      <c r="AU21" s="93"/>
      <c r="AV21" s="93"/>
      <c r="AY21" s="95" t="str">
        <f t="shared" si="8"/>
        <v/>
      </c>
      <c r="AZ21" s="93" t="str">
        <f t="shared" si="9"/>
        <v/>
      </c>
      <c r="BA21" s="93" t="str">
        <f t="shared" si="10"/>
        <v/>
      </c>
      <c r="BB21" s="93" t="str">
        <f t="shared" si="11"/>
        <v/>
      </c>
      <c r="BC21" s="93" t="str">
        <f t="shared" si="12"/>
        <v/>
      </c>
      <c r="BD21" s="93" t="str">
        <f t="shared" si="13"/>
        <v/>
      </c>
    </row>
    <row r="22" spans="1:56" ht="21" customHeight="1" x14ac:dyDescent="0.15">
      <c r="A22" s="72" ph="1"/>
      <c r="B22" s="113">
        <v>15</v>
      </c>
      <c r="C22" s="114"/>
      <c r="D22" s="115"/>
      <c r="E22" s="3"/>
      <c r="F22" s="3"/>
      <c r="G22" s="4"/>
      <c r="H22" s="5"/>
      <c r="I22" s="4"/>
      <c r="J22" s="1" t="str">
        <f t="shared" si="6"/>
        <v/>
      </c>
      <c r="K22" s="4"/>
      <c r="L22" s="144" t="str">
        <f t="shared" si="0"/>
        <v/>
      </c>
      <c r="M22" s="1" t="str">
        <f t="shared" si="1"/>
        <v/>
      </c>
      <c r="N22" s="145"/>
      <c r="O22" s="1" t="str">
        <f t="shared" si="2"/>
        <v/>
      </c>
      <c r="P22" s="146"/>
      <c r="Q22" s="1" t="str">
        <f t="shared" si="3"/>
        <v/>
      </c>
      <c r="R22" s="6" t="str">
        <f t="shared" si="4"/>
        <v/>
      </c>
      <c r="S22" s="9"/>
      <c r="T22" s="7" t="str">
        <f t="shared" si="5"/>
        <v/>
      </c>
      <c r="U22" s="7"/>
      <c r="V22" s="7"/>
      <c r="W22" s="8"/>
      <c r="X22" s="7"/>
      <c r="Y22" s="9"/>
      <c r="Z22" s="10"/>
      <c r="AA22" s="12"/>
      <c r="AB22" s="7"/>
      <c r="AC22" s="11"/>
      <c r="AD22" s="4"/>
      <c r="AE22" s="12"/>
      <c r="AF22" s="72" t="str">
        <f t="shared" si="7"/>
        <v/>
      </c>
      <c r="AI22" s="266"/>
      <c r="AJ22" s="237"/>
      <c r="AK22" s="240"/>
      <c r="AL22" s="197" t="s">
        <v>116</v>
      </c>
      <c r="AM22" s="199">
        <v>16</v>
      </c>
      <c r="AN22" s="110"/>
      <c r="AO22" s="110"/>
      <c r="AP22" s="122" t="s">
        <v>96</v>
      </c>
      <c r="AQ22" s="123">
        <v>15</v>
      </c>
      <c r="AR22" s="118"/>
      <c r="AS22" s="112">
        <v>15</v>
      </c>
      <c r="AT22" s="112" t="s">
        <v>53</v>
      </c>
      <c r="AU22" s="93"/>
      <c r="AV22" s="93"/>
      <c r="AY22" s="95" t="str">
        <f t="shared" si="8"/>
        <v/>
      </c>
      <c r="AZ22" s="93" t="str">
        <f t="shared" si="9"/>
        <v/>
      </c>
      <c r="BA22" s="93" t="str">
        <f t="shared" si="10"/>
        <v/>
      </c>
      <c r="BB22" s="93" t="str">
        <f t="shared" si="11"/>
        <v/>
      </c>
      <c r="BC22" s="93" t="str">
        <f t="shared" si="12"/>
        <v/>
      </c>
      <c r="BD22" s="93" t="str">
        <f t="shared" si="13"/>
        <v/>
      </c>
    </row>
    <row r="23" spans="1:56" ht="21" customHeight="1" x14ac:dyDescent="0.15">
      <c r="A23" s="72" ph="1"/>
      <c r="B23" s="113">
        <v>16</v>
      </c>
      <c r="C23" s="114"/>
      <c r="D23" s="115"/>
      <c r="E23" s="3"/>
      <c r="F23" s="3"/>
      <c r="G23" s="4"/>
      <c r="H23" s="5"/>
      <c r="I23" s="4"/>
      <c r="J23" s="1" t="str">
        <f t="shared" si="6"/>
        <v/>
      </c>
      <c r="K23" s="4"/>
      <c r="L23" s="144" t="str">
        <f t="shared" si="0"/>
        <v/>
      </c>
      <c r="M23" s="1" t="str">
        <f t="shared" si="1"/>
        <v/>
      </c>
      <c r="N23" s="145"/>
      <c r="O23" s="1" t="str">
        <f t="shared" si="2"/>
        <v/>
      </c>
      <c r="P23" s="146"/>
      <c r="Q23" s="1" t="str">
        <f t="shared" si="3"/>
        <v/>
      </c>
      <c r="R23" s="6" t="str">
        <f t="shared" si="4"/>
        <v/>
      </c>
      <c r="S23" s="9"/>
      <c r="T23" s="7" t="str">
        <f t="shared" si="5"/>
        <v/>
      </c>
      <c r="U23" s="7"/>
      <c r="V23" s="7"/>
      <c r="W23" s="8"/>
      <c r="X23" s="7"/>
      <c r="Y23" s="9"/>
      <c r="Z23" s="10"/>
      <c r="AA23" s="12"/>
      <c r="AB23" s="7"/>
      <c r="AC23" s="11"/>
      <c r="AD23" s="4"/>
      <c r="AE23" s="12"/>
      <c r="AF23" s="72" t="str">
        <f t="shared" si="7"/>
        <v/>
      </c>
      <c r="AI23" s="266"/>
      <c r="AJ23" s="235">
        <v>3</v>
      </c>
      <c r="AK23" s="238" t="s">
        <v>118</v>
      </c>
      <c r="AL23" s="197" t="s">
        <v>119</v>
      </c>
      <c r="AM23" s="199">
        <v>17</v>
      </c>
      <c r="AN23" s="110"/>
      <c r="AO23" s="110"/>
      <c r="AP23" s="122"/>
      <c r="AQ23" s="123"/>
      <c r="AR23" s="118"/>
      <c r="AS23" s="112">
        <v>16</v>
      </c>
      <c r="AT23" s="112" t="s">
        <v>53</v>
      </c>
      <c r="AU23" s="93"/>
      <c r="AV23" s="93"/>
      <c r="AY23" s="95" t="str">
        <f t="shared" si="8"/>
        <v/>
      </c>
      <c r="AZ23" s="93" t="str">
        <f t="shared" si="9"/>
        <v/>
      </c>
      <c r="BA23" s="93" t="str">
        <f t="shared" si="10"/>
        <v/>
      </c>
      <c r="BB23" s="93" t="str">
        <f t="shared" si="11"/>
        <v/>
      </c>
      <c r="BC23" s="93" t="str">
        <f t="shared" si="12"/>
        <v/>
      </c>
      <c r="BD23" s="93" t="str">
        <f t="shared" si="13"/>
        <v/>
      </c>
    </row>
    <row r="24" spans="1:56" ht="21" customHeight="1" x14ac:dyDescent="0.15">
      <c r="A24" s="72" ph="1"/>
      <c r="B24" s="113">
        <v>17</v>
      </c>
      <c r="C24" s="114"/>
      <c r="D24" s="115"/>
      <c r="E24" s="3"/>
      <c r="F24" s="3"/>
      <c r="G24" s="4"/>
      <c r="H24" s="5"/>
      <c r="I24" s="4"/>
      <c r="J24" s="1" t="str">
        <f t="shared" si="6"/>
        <v/>
      </c>
      <c r="K24" s="4"/>
      <c r="L24" s="144" t="str">
        <f t="shared" si="0"/>
        <v/>
      </c>
      <c r="M24" s="1" t="str">
        <f t="shared" si="1"/>
        <v/>
      </c>
      <c r="N24" s="145"/>
      <c r="O24" s="1" t="str">
        <f t="shared" si="2"/>
        <v/>
      </c>
      <c r="P24" s="146"/>
      <c r="Q24" s="1" t="str">
        <f t="shared" si="3"/>
        <v/>
      </c>
      <c r="R24" s="6" t="str">
        <f t="shared" si="4"/>
        <v/>
      </c>
      <c r="S24" s="9"/>
      <c r="T24" s="7" t="str">
        <f t="shared" si="5"/>
        <v/>
      </c>
      <c r="U24" s="7"/>
      <c r="V24" s="7"/>
      <c r="W24" s="8"/>
      <c r="X24" s="7"/>
      <c r="Y24" s="9"/>
      <c r="Z24" s="10"/>
      <c r="AA24" s="12"/>
      <c r="AB24" s="7"/>
      <c r="AC24" s="11"/>
      <c r="AD24" s="4"/>
      <c r="AE24" s="12"/>
      <c r="AF24" s="72" t="str">
        <f t="shared" si="7"/>
        <v/>
      </c>
      <c r="AI24" s="266"/>
      <c r="AJ24" s="236"/>
      <c r="AK24" s="239"/>
      <c r="AL24" s="197" t="s">
        <v>162</v>
      </c>
      <c r="AM24" s="199">
        <v>18</v>
      </c>
      <c r="AN24" s="110"/>
      <c r="AO24" s="110"/>
      <c r="AP24" s="122" t="s">
        <v>98</v>
      </c>
      <c r="AQ24" s="123">
        <v>21</v>
      </c>
      <c r="AR24" s="118"/>
      <c r="AS24" s="112">
        <v>17</v>
      </c>
      <c r="AT24" s="112" t="s">
        <v>53</v>
      </c>
      <c r="AU24" s="93"/>
      <c r="AV24" s="93"/>
      <c r="AY24" s="95" t="str">
        <f t="shared" si="8"/>
        <v/>
      </c>
      <c r="AZ24" s="93" t="str">
        <f t="shared" si="9"/>
        <v/>
      </c>
      <c r="BA24" s="93" t="str">
        <f t="shared" si="10"/>
        <v/>
      </c>
      <c r="BB24" s="93" t="str">
        <f t="shared" si="11"/>
        <v/>
      </c>
      <c r="BC24" s="93" t="str">
        <f t="shared" si="12"/>
        <v/>
      </c>
      <c r="BD24" s="93" t="str">
        <f t="shared" si="13"/>
        <v/>
      </c>
    </row>
    <row r="25" spans="1:56" ht="21" customHeight="1" x14ac:dyDescent="0.15">
      <c r="A25" s="72" ph="1"/>
      <c r="B25" s="113">
        <v>18</v>
      </c>
      <c r="C25" s="114"/>
      <c r="D25" s="115"/>
      <c r="E25" s="3"/>
      <c r="F25" s="3"/>
      <c r="G25" s="4"/>
      <c r="H25" s="5"/>
      <c r="I25" s="4"/>
      <c r="J25" s="1" t="str">
        <f t="shared" si="6"/>
        <v/>
      </c>
      <c r="K25" s="4"/>
      <c r="L25" s="144" t="str">
        <f t="shared" si="0"/>
        <v/>
      </c>
      <c r="M25" s="1" t="str">
        <f t="shared" si="1"/>
        <v/>
      </c>
      <c r="N25" s="145"/>
      <c r="O25" s="1" t="str">
        <f t="shared" si="2"/>
        <v/>
      </c>
      <c r="P25" s="146"/>
      <c r="Q25" s="1" t="str">
        <f t="shared" si="3"/>
        <v/>
      </c>
      <c r="R25" s="6" t="str">
        <f t="shared" si="4"/>
        <v/>
      </c>
      <c r="S25" s="9"/>
      <c r="T25" s="7" t="str">
        <f t="shared" si="5"/>
        <v/>
      </c>
      <c r="U25" s="7"/>
      <c r="V25" s="7"/>
      <c r="W25" s="8"/>
      <c r="X25" s="7"/>
      <c r="Y25" s="9"/>
      <c r="Z25" s="10"/>
      <c r="AA25" s="12"/>
      <c r="AB25" s="7"/>
      <c r="AC25" s="11"/>
      <c r="AD25" s="4"/>
      <c r="AE25" s="12"/>
      <c r="AF25" s="72" t="str">
        <f t="shared" si="7"/>
        <v/>
      </c>
      <c r="AI25" s="266"/>
      <c r="AJ25" s="236"/>
      <c r="AK25" s="239"/>
      <c r="AL25" s="197" t="s">
        <v>125</v>
      </c>
      <c r="AM25" s="199">
        <v>19</v>
      </c>
      <c r="AN25" s="110"/>
      <c r="AO25" s="110"/>
      <c r="AP25" s="122" t="s">
        <v>99</v>
      </c>
      <c r="AQ25" s="123">
        <v>22</v>
      </c>
      <c r="AR25" s="118"/>
      <c r="AS25" s="112">
        <v>18</v>
      </c>
      <c r="AT25" s="112" t="s">
        <v>53</v>
      </c>
      <c r="AU25" s="93"/>
      <c r="AV25" s="93"/>
      <c r="AY25" s="95" t="str">
        <f t="shared" si="8"/>
        <v/>
      </c>
      <c r="AZ25" s="93" t="str">
        <f t="shared" si="9"/>
        <v/>
      </c>
      <c r="BA25" s="93" t="str">
        <f t="shared" si="10"/>
        <v/>
      </c>
      <c r="BB25" s="93" t="str">
        <f t="shared" si="11"/>
        <v/>
      </c>
      <c r="BC25" s="93" t="str">
        <f t="shared" si="12"/>
        <v/>
      </c>
      <c r="BD25" s="93" t="str">
        <f t="shared" si="13"/>
        <v/>
      </c>
    </row>
    <row r="26" spans="1:56" ht="21" customHeight="1" x14ac:dyDescent="0.15">
      <c r="A26" s="72" ph="1"/>
      <c r="B26" s="113">
        <v>19</v>
      </c>
      <c r="C26" s="114"/>
      <c r="D26" s="115"/>
      <c r="E26" s="3"/>
      <c r="F26" s="3"/>
      <c r="G26" s="4"/>
      <c r="H26" s="5"/>
      <c r="I26" s="4"/>
      <c r="J26" s="1" t="str">
        <f t="shared" si="6"/>
        <v/>
      </c>
      <c r="K26" s="4"/>
      <c r="L26" s="144" t="str">
        <f t="shared" si="0"/>
        <v/>
      </c>
      <c r="M26" s="1" t="str">
        <f t="shared" si="1"/>
        <v/>
      </c>
      <c r="N26" s="145"/>
      <c r="O26" s="1" t="str">
        <f t="shared" si="2"/>
        <v/>
      </c>
      <c r="P26" s="146"/>
      <c r="Q26" s="1" t="str">
        <f t="shared" si="3"/>
        <v/>
      </c>
      <c r="R26" s="6" t="str">
        <f t="shared" si="4"/>
        <v/>
      </c>
      <c r="S26" s="9"/>
      <c r="T26" s="7" t="str">
        <f t="shared" si="5"/>
        <v/>
      </c>
      <c r="U26" s="7"/>
      <c r="V26" s="7"/>
      <c r="W26" s="8"/>
      <c r="X26" s="7"/>
      <c r="Y26" s="9"/>
      <c r="Z26" s="10"/>
      <c r="AA26" s="12"/>
      <c r="AB26" s="7"/>
      <c r="AC26" s="11"/>
      <c r="AD26" s="4"/>
      <c r="AE26" s="12"/>
      <c r="AF26" s="72" t="str">
        <f t="shared" si="7"/>
        <v/>
      </c>
      <c r="AI26" s="266"/>
      <c r="AJ26" s="236"/>
      <c r="AK26" s="239"/>
      <c r="AL26" s="197" t="s">
        <v>127</v>
      </c>
      <c r="AM26" s="199">
        <v>20</v>
      </c>
      <c r="AN26" s="110"/>
      <c r="AO26" s="110"/>
      <c r="AP26" s="122" t="s">
        <v>101</v>
      </c>
      <c r="AQ26" s="123">
        <v>23</v>
      </c>
      <c r="AR26" s="84"/>
      <c r="AS26" s="112">
        <v>19</v>
      </c>
      <c r="AT26" s="112" t="s">
        <v>53</v>
      </c>
      <c r="AU26" s="93"/>
      <c r="AV26" s="93"/>
      <c r="AY26" s="95" t="str">
        <f t="shared" si="8"/>
        <v/>
      </c>
      <c r="AZ26" s="93" t="str">
        <f t="shared" si="9"/>
        <v/>
      </c>
      <c r="BA26" s="93" t="str">
        <f t="shared" si="10"/>
        <v/>
      </c>
      <c r="BB26" s="93" t="str">
        <f t="shared" si="11"/>
        <v/>
      </c>
      <c r="BC26" s="93" t="str">
        <f t="shared" si="12"/>
        <v/>
      </c>
      <c r="BD26" s="93" t="str">
        <f t="shared" si="13"/>
        <v/>
      </c>
    </row>
    <row r="27" spans="1:56" ht="21" customHeight="1" x14ac:dyDescent="0.15">
      <c r="A27" s="72" ph="1"/>
      <c r="B27" s="113">
        <v>20</v>
      </c>
      <c r="C27" s="114"/>
      <c r="D27" s="115"/>
      <c r="E27" s="3"/>
      <c r="F27" s="3"/>
      <c r="G27" s="4"/>
      <c r="H27" s="5"/>
      <c r="I27" s="4"/>
      <c r="J27" s="1" t="str">
        <f t="shared" si="6"/>
        <v/>
      </c>
      <c r="K27" s="4"/>
      <c r="L27" s="144" t="str">
        <f t="shared" si="0"/>
        <v/>
      </c>
      <c r="M27" s="1" t="str">
        <f t="shared" si="1"/>
        <v/>
      </c>
      <c r="N27" s="145"/>
      <c r="O27" s="1" t="str">
        <f t="shared" si="2"/>
        <v/>
      </c>
      <c r="P27" s="146"/>
      <c r="Q27" s="1" t="str">
        <f t="shared" si="3"/>
        <v/>
      </c>
      <c r="R27" s="6" t="str">
        <f t="shared" si="4"/>
        <v/>
      </c>
      <c r="S27" s="9"/>
      <c r="T27" s="7" t="str">
        <f t="shared" si="5"/>
        <v/>
      </c>
      <c r="U27" s="7"/>
      <c r="V27" s="7"/>
      <c r="W27" s="8"/>
      <c r="X27" s="7"/>
      <c r="Y27" s="9"/>
      <c r="Z27" s="10"/>
      <c r="AA27" s="12"/>
      <c r="AB27" s="7"/>
      <c r="AC27" s="11"/>
      <c r="AD27" s="4"/>
      <c r="AE27" s="12"/>
      <c r="AF27" s="72" t="str">
        <f t="shared" si="7"/>
        <v/>
      </c>
      <c r="AI27" s="266"/>
      <c r="AJ27" s="237"/>
      <c r="AK27" s="240"/>
      <c r="AL27" s="197" t="s">
        <v>130</v>
      </c>
      <c r="AM27" s="199">
        <v>21</v>
      </c>
      <c r="AN27" s="110"/>
      <c r="AO27" s="110"/>
      <c r="AP27" s="122" t="s">
        <v>103</v>
      </c>
      <c r="AQ27" s="123">
        <v>24</v>
      </c>
      <c r="AR27" s="84"/>
      <c r="AS27" s="112">
        <v>20</v>
      </c>
      <c r="AT27" s="112" t="s">
        <v>53</v>
      </c>
      <c r="AU27" s="93"/>
      <c r="AV27" s="93"/>
      <c r="AY27" s="95" t="str">
        <f t="shared" si="8"/>
        <v/>
      </c>
      <c r="AZ27" s="93" t="str">
        <f t="shared" si="9"/>
        <v/>
      </c>
      <c r="BA27" s="93" t="str">
        <f t="shared" si="10"/>
        <v/>
      </c>
      <c r="BB27" s="93" t="str">
        <f t="shared" si="11"/>
        <v/>
      </c>
      <c r="BC27" s="93" t="str">
        <f t="shared" si="12"/>
        <v/>
      </c>
      <c r="BD27" s="93" t="str">
        <f t="shared" si="13"/>
        <v/>
      </c>
    </row>
    <row r="28" spans="1:56" ht="21" customHeight="1" x14ac:dyDescent="0.15">
      <c r="A28" s="72" ph="1"/>
      <c r="B28" s="113">
        <v>21</v>
      </c>
      <c r="C28" s="114"/>
      <c r="D28" s="115"/>
      <c r="E28" s="3"/>
      <c r="F28" s="3"/>
      <c r="G28" s="4"/>
      <c r="H28" s="5"/>
      <c r="I28" s="4"/>
      <c r="J28" s="1" t="str">
        <f t="shared" si="6"/>
        <v/>
      </c>
      <c r="K28" s="4"/>
      <c r="L28" s="144" t="str">
        <f t="shared" si="0"/>
        <v/>
      </c>
      <c r="M28" s="1" t="str">
        <f t="shared" si="1"/>
        <v/>
      </c>
      <c r="N28" s="145"/>
      <c r="O28" s="1" t="str">
        <f t="shared" si="2"/>
        <v/>
      </c>
      <c r="P28" s="146"/>
      <c r="Q28" s="1" t="str">
        <f t="shared" si="3"/>
        <v/>
      </c>
      <c r="R28" s="6" t="str">
        <f t="shared" si="4"/>
        <v/>
      </c>
      <c r="S28" s="9"/>
      <c r="T28" s="7" t="str">
        <f t="shared" si="5"/>
        <v/>
      </c>
      <c r="U28" s="7"/>
      <c r="V28" s="7"/>
      <c r="W28" s="8"/>
      <c r="X28" s="7"/>
      <c r="Y28" s="9"/>
      <c r="Z28" s="10"/>
      <c r="AA28" s="12"/>
      <c r="AB28" s="7"/>
      <c r="AC28" s="11"/>
      <c r="AD28" s="4"/>
      <c r="AE28" s="12"/>
      <c r="AF28" s="72" t="str">
        <f t="shared" si="7"/>
        <v/>
      </c>
      <c r="AI28" s="267"/>
      <c r="AJ28" s="108">
        <v>4</v>
      </c>
      <c r="AK28" s="125"/>
      <c r="AL28" s="197" t="s">
        <v>133</v>
      </c>
      <c r="AM28" s="199">
        <v>22</v>
      </c>
      <c r="AN28" s="110"/>
      <c r="AO28" s="110"/>
      <c r="AP28" s="122" t="s">
        <v>106</v>
      </c>
      <c r="AQ28" s="123">
        <v>25</v>
      </c>
      <c r="AR28" s="84"/>
      <c r="AS28" s="112">
        <v>21</v>
      </c>
      <c r="AT28" s="112" t="s">
        <v>53</v>
      </c>
      <c r="AU28" s="93"/>
      <c r="AV28" s="93"/>
      <c r="AY28" s="95" t="str">
        <f t="shared" si="8"/>
        <v/>
      </c>
      <c r="AZ28" s="93" t="str">
        <f t="shared" si="9"/>
        <v/>
      </c>
      <c r="BA28" s="93" t="str">
        <f t="shared" si="10"/>
        <v/>
      </c>
      <c r="BB28" s="93" t="str">
        <f t="shared" si="11"/>
        <v/>
      </c>
      <c r="BC28" s="93" t="str">
        <f t="shared" si="12"/>
        <v/>
      </c>
      <c r="BD28" s="93" t="str">
        <f t="shared" si="13"/>
        <v/>
      </c>
    </row>
    <row r="29" spans="1:56" ht="21" customHeight="1" x14ac:dyDescent="0.15">
      <c r="A29" s="72" ph="1"/>
      <c r="B29" s="113">
        <v>22</v>
      </c>
      <c r="C29" s="114"/>
      <c r="D29" s="115"/>
      <c r="E29" s="3"/>
      <c r="F29" s="3"/>
      <c r="G29" s="4"/>
      <c r="H29" s="5"/>
      <c r="I29" s="4"/>
      <c r="J29" s="1" t="str">
        <f t="shared" si="6"/>
        <v/>
      </c>
      <c r="K29" s="4"/>
      <c r="L29" s="144" t="str">
        <f t="shared" si="0"/>
        <v/>
      </c>
      <c r="M29" s="1" t="str">
        <f t="shared" si="1"/>
        <v/>
      </c>
      <c r="N29" s="145"/>
      <c r="O29" s="1" t="str">
        <f t="shared" si="2"/>
        <v/>
      </c>
      <c r="P29" s="146"/>
      <c r="Q29" s="1" t="str">
        <f t="shared" si="3"/>
        <v/>
      </c>
      <c r="R29" s="6" t="str">
        <f t="shared" si="4"/>
        <v/>
      </c>
      <c r="S29" s="9"/>
      <c r="T29" s="7" t="str">
        <f t="shared" si="5"/>
        <v/>
      </c>
      <c r="U29" s="7"/>
      <c r="V29" s="7"/>
      <c r="W29" s="8"/>
      <c r="X29" s="7"/>
      <c r="Y29" s="9"/>
      <c r="Z29" s="10"/>
      <c r="AA29" s="12"/>
      <c r="AB29" s="7"/>
      <c r="AC29" s="11"/>
      <c r="AD29" s="4"/>
      <c r="AE29" s="12"/>
      <c r="AF29" s="72" t="str">
        <f t="shared" si="7"/>
        <v/>
      </c>
      <c r="AI29" s="275" t="s">
        <v>265</v>
      </c>
      <c r="AJ29" s="276"/>
      <c r="AK29" s="277"/>
      <c r="AL29" s="197" t="s">
        <v>266</v>
      </c>
      <c r="AM29" s="199">
        <v>23</v>
      </c>
      <c r="AN29" s="110"/>
      <c r="AO29" s="110"/>
      <c r="AP29" s="122" t="s">
        <v>108</v>
      </c>
      <c r="AQ29" s="123">
        <v>26</v>
      </c>
      <c r="AR29" s="84"/>
      <c r="AS29" s="112">
        <v>22</v>
      </c>
      <c r="AT29" s="112" t="s">
        <v>53</v>
      </c>
      <c r="AY29" s="95" t="str">
        <f t="shared" si="8"/>
        <v/>
      </c>
      <c r="AZ29" s="93" t="str">
        <f t="shared" si="9"/>
        <v/>
      </c>
      <c r="BA29" s="93" t="str">
        <f t="shared" si="10"/>
        <v/>
      </c>
      <c r="BB29" s="93" t="str">
        <f t="shared" si="11"/>
        <v/>
      </c>
      <c r="BC29" s="93" t="str">
        <f t="shared" si="12"/>
        <v/>
      </c>
      <c r="BD29" s="93" t="str">
        <f t="shared" si="13"/>
        <v/>
      </c>
    </row>
    <row r="30" spans="1:56" ht="21" customHeight="1" x14ac:dyDescent="0.15">
      <c r="A30" s="72" ph="1"/>
      <c r="B30" s="113">
        <v>23</v>
      </c>
      <c r="C30" s="114"/>
      <c r="D30" s="115"/>
      <c r="E30" s="3"/>
      <c r="F30" s="3"/>
      <c r="G30" s="4"/>
      <c r="H30" s="5"/>
      <c r="I30" s="4"/>
      <c r="J30" s="1" t="str">
        <f t="shared" si="6"/>
        <v/>
      </c>
      <c r="K30" s="4"/>
      <c r="L30" s="144" t="str">
        <f t="shared" si="0"/>
        <v/>
      </c>
      <c r="M30" s="1" t="str">
        <f t="shared" si="1"/>
        <v/>
      </c>
      <c r="N30" s="145"/>
      <c r="O30" s="1" t="str">
        <f t="shared" si="2"/>
        <v/>
      </c>
      <c r="P30" s="146"/>
      <c r="Q30" s="1" t="str">
        <f t="shared" si="3"/>
        <v/>
      </c>
      <c r="R30" s="6" t="str">
        <f t="shared" si="4"/>
        <v/>
      </c>
      <c r="S30" s="9"/>
      <c r="T30" s="7" t="str">
        <f t="shared" si="5"/>
        <v/>
      </c>
      <c r="U30" s="7"/>
      <c r="V30" s="7"/>
      <c r="W30" s="8"/>
      <c r="X30" s="7"/>
      <c r="Y30" s="9"/>
      <c r="Z30" s="10"/>
      <c r="AA30" s="12"/>
      <c r="AB30" s="7"/>
      <c r="AC30" s="11"/>
      <c r="AD30" s="4"/>
      <c r="AE30" s="12"/>
      <c r="AF30" s="72" t="str">
        <f t="shared" si="7"/>
        <v/>
      </c>
      <c r="AI30" s="278"/>
      <c r="AJ30" s="279"/>
      <c r="AK30" s="280"/>
      <c r="AL30" s="197" t="s">
        <v>138</v>
      </c>
      <c r="AM30" s="199">
        <v>24</v>
      </c>
      <c r="AN30" s="110"/>
      <c r="AO30" s="110"/>
      <c r="AP30" s="122" t="s">
        <v>111</v>
      </c>
      <c r="AQ30" s="123">
        <v>27</v>
      </c>
      <c r="AR30" s="84"/>
      <c r="AS30" s="112">
        <v>23</v>
      </c>
      <c r="AT30" s="112" t="s">
        <v>102</v>
      </c>
      <c r="AY30" s="95" t="str">
        <f t="shared" si="8"/>
        <v/>
      </c>
      <c r="AZ30" s="93" t="str">
        <f t="shared" si="9"/>
        <v/>
      </c>
      <c r="BA30" s="93" t="str">
        <f t="shared" si="10"/>
        <v/>
      </c>
      <c r="BB30" s="93" t="str">
        <f t="shared" si="11"/>
        <v/>
      </c>
      <c r="BC30" s="93" t="str">
        <f t="shared" si="12"/>
        <v/>
      </c>
      <c r="BD30" s="93" t="str">
        <f t="shared" si="13"/>
        <v/>
      </c>
    </row>
    <row r="31" spans="1:56" ht="21" customHeight="1" thickBot="1" x14ac:dyDescent="0.2">
      <c r="A31" s="72" ph="1"/>
      <c r="B31" s="126">
        <v>24</v>
      </c>
      <c r="C31" s="127"/>
      <c r="D31" s="128"/>
      <c r="E31" s="13"/>
      <c r="F31" s="13"/>
      <c r="G31" s="14"/>
      <c r="H31" s="15"/>
      <c r="I31" s="14"/>
      <c r="J31" s="16" t="str">
        <f t="shared" si="6"/>
        <v/>
      </c>
      <c r="K31" s="14"/>
      <c r="L31" s="147" t="str">
        <f t="shared" si="0"/>
        <v/>
      </c>
      <c r="M31" s="16" t="str">
        <f t="shared" si="1"/>
        <v/>
      </c>
      <c r="N31" s="148"/>
      <c r="O31" s="16" t="str">
        <f t="shared" si="2"/>
        <v/>
      </c>
      <c r="P31" s="149"/>
      <c r="Q31" s="16" t="str">
        <f t="shared" si="3"/>
        <v/>
      </c>
      <c r="R31" s="17" t="str">
        <f>AY36</f>
        <v/>
      </c>
      <c r="S31" s="20"/>
      <c r="T31" s="18" t="str">
        <f>$AF36&amp;""</f>
        <v/>
      </c>
      <c r="U31" s="18"/>
      <c r="V31" s="18"/>
      <c r="W31" s="19"/>
      <c r="X31" s="18"/>
      <c r="Y31" s="20"/>
      <c r="Z31" s="23"/>
      <c r="AA31" s="22"/>
      <c r="AB31" s="18"/>
      <c r="AC31" s="21" t="s">
        <v>48</v>
      </c>
      <c r="AD31" s="14" t="s">
        <v>48</v>
      </c>
      <c r="AE31" s="22"/>
      <c r="AF31" s="72" t="e">
        <f>IF(#REF!="","",IF(OR(#REF!=8,#REF!=9,#REF!=11,#REF!=13,#REF!=14,#REF!=15,#REF!=17,#REF!=18,#REF!=19,#REF!=22),"◎",""))</f>
        <v>#REF!</v>
      </c>
      <c r="AI31" s="269" t="s">
        <v>141</v>
      </c>
      <c r="AJ31" s="270"/>
      <c r="AK31" s="271"/>
      <c r="AL31" s="198" t="s">
        <v>142</v>
      </c>
      <c r="AM31" s="199">
        <v>25</v>
      </c>
      <c r="AN31" s="110"/>
      <c r="AO31" s="110"/>
      <c r="AP31" s="122" t="s">
        <v>112</v>
      </c>
      <c r="AQ31" s="123">
        <v>28</v>
      </c>
      <c r="AR31" s="84"/>
      <c r="AS31" s="112">
        <v>24</v>
      </c>
      <c r="AT31" s="112" t="s">
        <v>102</v>
      </c>
      <c r="AY31" s="95" t="str">
        <f t="shared" si="8"/>
        <v/>
      </c>
      <c r="AZ31" s="93" t="str">
        <f t="shared" si="9"/>
        <v/>
      </c>
      <c r="BA31" s="93" t="str">
        <f t="shared" si="10"/>
        <v/>
      </c>
      <c r="BB31" s="93" t="str">
        <f t="shared" si="11"/>
        <v/>
      </c>
      <c r="BC31" s="93" t="str">
        <f t="shared" si="12"/>
        <v/>
      </c>
      <c r="BD31" s="93" t="str">
        <f t="shared" si="13"/>
        <v/>
      </c>
    </row>
    <row r="32" spans="1:56" ht="20.25" customHeight="1" x14ac:dyDescent="0.15">
      <c r="A32" s="72" ph="1"/>
      <c r="Z32" s="87"/>
      <c r="AF32" s="72" t="e">
        <f>IF(#REF!="","",IF(OR(#REF!=8,#REF!=9,#REF!=11,#REF!=13,#REF!=14,#REF!=15,#REF!=17,#REF!=18,#REF!=19,#REF!=22),"◎",""))</f>
        <v>#REF!</v>
      </c>
      <c r="AI32" s="272" t="s">
        <v>145</v>
      </c>
      <c r="AJ32" s="273"/>
      <c r="AK32" s="274"/>
      <c r="AL32" s="197" t="s">
        <v>146</v>
      </c>
      <c r="AM32" s="199">
        <v>26</v>
      </c>
      <c r="AN32" s="110"/>
      <c r="AO32" s="110"/>
      <c r="AP32" s="122" t="s">
        <v>114</v>
      </c>
      <c r="AQ32" s="123">
        <v>29</v>
      </c>
      <c r="AR32" s="84"/>
      <c r="AS32" s="112">
        <v>25</v>
      </c>
      <c r="AT32" s="112" t="s">
        <v>107</v>
      </c>
      <c r="AY32" s="95" t="str">
        <f t="shared" si="8"/>
        <v/>
      </c>
      <c r="AZ32" s="93" t="str">
        <f t="shared" si="9"/>
        <v/>
      </c>
      <c r="BA32" s="93" t="str">
        <f t="shared" si="10"/>
        <v/>
      </c>
      <c r="BB32" s="93" t="str">
        <f t="shared" si="11"/>
        <v/>
      </c>
      <c r="BC32" s="93" t="str">
        <f t="shared" si="12"/>
        <v/>
      </c>
      <c r="BD32" s="93" t="str">
        <f t="shared" si="13"/>
        <v/>
      </c>
    </row>
    <row r="33" spans="1:56" ht="15" customHeight="1" x14ac:dyDescent="0.15">
      <c r="A33" s="72" ph="1"/>
      <c r="AF33" s="72" t="e">
        <f>IF(#REF!="","",IF(OR(#REF!=8,#REF!=9,#REF!=11,#REF!=13,#REF!=14,#REF!=15,#REF!=17,#REF!=18,#REF!=19,#REF!=22),"◎",""))</f>
        <v>#REF!</v>
      </c>
      <c r="AK33" s="84"/>
      <c r="AL33" s="84"/>
      <c r="AM33" s="84"/>
      <c r="AN33" s="110"/>
      <c r="AO33" s="110"/>
      <c r="AP33" s="122" t="s">
        <v>115</v>
      </c>
      <c r="AQ33" s="123">
        <v>30</v>
      </c>
      <c r="AR33" s="84"/>
      <c r="AS33" s="112">
        <v>26</v>
      </c>
      <c r="AT33" s="112" t="s">
        <v>109</v>
      </c>
      <c r="AY33" s="95" t="str">
        <f t="shared" si="8"/>
        <v/>
      </c>
      <c r="AZ33" s="93" t="str">
        <f t="shared" si="9"/>
        <v/>
      </c>
      <c r="BA33" s="93" t="str">
        <f t="shared" si="10"/>
        <v/>
      </c>
      <c r="BB33" s="93" t="str">
        <f t="shared" si="11"/>
        <v/>
      </c>
      <c r="BC33" s="93" t="str">
        <f t="shared" si="12"/>
        <v/>
      </c>
      <c r="BD33" s="93" t="str">
        <f t="shared" si="13"/>
        <v/>
      </c>
    </row>
    <row r="34" spans="1:56" ht="15" customHeight="1" x14ac:dyDescent="0.15">
      <c r="A34" s="72" ph="1"/>
      <c r="AF34" s="72" t="e">
        <f>IF(#REF!="","",IF(OR(#REF!=8,#REF!=9,#REF!=11,#REF!=13,#REF!=14,#REF!=15,#REF!=17,#REF!=18,#REF!=19,#REF!=22),"◎",""))</f>
        <v>#REF!</v>
      </c>
      <c r="AI34" s="72" t="s">
        <v>164</v>
      </c>
      <c r="AJ34" s="268" t="s">
        <v>267</v>
      </c>
      <c r="AK34" s="268"/>
      <c r="AL34" s="268"/>
      <c r="AM34" s="268"/>
      <c r="AN34" s="110"/>
      <c r="AO34" s="110"/>
      <c r="AP34" s="122" t="s">
        <v>117</v>
      </c>
      <c r="AQ34" s="123">
        <v>31</v>
      </c>
      <c r="AR34" s="84"/>
      <c r="AS34" s="93"/>
      <c r="AT34" s="93"/>
      <c r="AY34" s="95" t="str">
        <f t="shared" si="8"/>
        <v/>
      </c>
      <c r="AZ34" s="93" t="str">
        <f t="shared" si="9"/>
        <v/>
      </c>
      <c r="BA34" s="93" t="str">
        <f t="shared" si="10"/>
        <v/>
      </c>
      <c r="BB34" s="93" t="str">
        <f t="shared" si="11"/>
        <v/>
      </c>
      <c r="BC34" s="93" t="str">
        <f t="shared" si="12"/>
        <v/>
      </c>
      <c r="BD34" s="93" t="str">
        <f t="shared" si="13"/>
        <v/>
      </c>
    </row>
    <row r="35" spans="1:56" ht="15" customHeight="1" x14ac:dyDescent="0.15">
      <c r="A35" s="72" ph="1"/>
      <c r="AF35" s="72" t="e">
        <f>IF(#REF!="","",IF(OR(#REF!=8,#REF!=9,#REF!=11,#REF!=13,#REF!=14,#REF!=15,#REF!=17,#REF!=18,#REF!=19,#REF!=22),"◎",""))</f>
        <v>#REF!</v>
      </c>
      <c r="AI35" s="72" t="s">
        <v>165</v>
      </c>
      <c r="AJ35" s="268" t="s">
        <v>166</v>
      </c>
      <c r="AK35" s="268"/>
      <c r="AL35" s="268"/>
      <c r="AM35" s="268"/>
      <c r="AN35" s="110"/>
      <c r="AO35" s="110"/>
      <c r="AP35" s="122" t="s">
        <v>120</v>
      </c>
      <c r="AQ35" s="123">
        <v>33</v>
      </c>
      <c r="AR35" s="84"/>
      <c r="AS35" s="84"/>
      <c r="AT35" s="84"/>
      <c r="AY35" s="95" t="str">
        <f t="shared" si="8"/>
        <v/>
      </c>
      <c r="AZ35" s="93" t="str">
        <f t="shared" si="9"/>
        <v/>
      </c>
      <c r="BA35" s="93" t="str">
        <f t="shared" si="10"/>
        <v/>
      </c>
      <c r="BB35" s="93" t="str">
        <f t="shared" si="11"/>
        <v/>
      </c>
      <c r="BC35" s="93" t="str">
        <f t="shared" si="12"/>
        <v/>
      </c>
      <c r="BD35" s="93" t="str">
        <f t="shared" si="13"/>
        <v/>
      </c>
    </row>
    <row r="36" spans="1:56" ht="15" customHeight="1" x14ac:dyDescent="0.15">
      <c r="A36" s="72" ph="1"/>
      <c r="AF36" s="72" t="str">
        <f>IF($I31="","",IF(OR($I31=8,$I31=9,$I31=11,$I31=13,$I31=14,$I31=15,$I31=17,$I31=18,$I31=19,$I31=22),"◎",""))</f>
        <v/>
      </c>
      <c r="AI36"/>
      <c r="AJ36"/>
      <c r="AK36"/>
      <c r="AL36"/>
      <c r="AM36"/>
      <c r="AN36" s="110"/>
      <c r="AO36" s="110"/>
      <c r="AP36" s="122" t="s">
        <v>121</v>
      </c>
      <c r="AQ36" s="123">
        <v>34</v>
      </c>
      <c r="AR36" s="84"/>
      <c r="AS36" s="84"/>
      <c r="AT36" s="84"/>
      <c r="AY36" s="95" t="str">
        <f t="shared" si="8"/>
        <v/>
      </c>
      <c r="AZ36" s="93" t="str">
        <f t="shared" si="9"/>
        <v/>
      </c>
      <c r="BA36" s="93" t="str">
        <f t="shared" si="10"/>
        <v/>
      </c>
      <c r="BB36" s="93" t="str">
        <f t="shared" si="11"/>
        <v/>
      </c>
      <c r="BC36" s="93" t="str">
        <f t="shared" si="12"/>
        <v/>
      </c>
      <c r="BD36" s="93" t="str">
        <f t="shared" si="13"/>
        <v/>
      </c>
    </row>
    <row r="37" spans="1:56" ht="15" customHeight="1" x14ac:dyDescent="0.15">
      <c r="A37" s="72" ph="1"/>
      <c r="AF37" s="110"/>
      <c r="AG37" s="110"/>
      <c r="AN37" s="110"/>
      <c r="AO37" s="110"/>
      <c r="AP37" s="122" t="s">
        <v>123</v>
      </c>
      <c r="AQ37" s="123">
        <v>35</v>
      </c>
      <c r="AR37" s="84"/>
      <c r="AS37" s="84"/>
      <c r="AT37" s="84"/>
      <c r="AY37" s="95" t="str">
        <f t="shared" si="8"/>
        <v/>
      </c>
      <c r="AZ37" s="93" t="str">
        <f t="shared" si="9"/>
        <v/>
      </c>
      <c r="BA37" s="93" t="str">
        <f t="shared" si="10"/>
        <v/>
      </c>
      <c r="BB37" s="93" t="str">
        <f t="shared" si="11"/>
        <v/>
      </c>
      <c r="BC37" s="93" t="str">
        <f t="shared" si="12"/>
        <v/>
      </c>
      <c r="BD37" s="93" t="str">
        <f t="shared" si="13"/>
        <v/>
      </c>
    </row>
    <row r="38" spans="1:56" ht="15" customHeight="1" x14ac:dyDescent="0.15">
      <c r="A38" s="72" ph="1"/>
      <c r="AF38" s="110"/>
      <c r="AG38" s="110"/>
      <c r="AN38" s="110"/>
      <c r="AO38" s="110"/>
      <c r="AP38" s="122" t="s">
        <v>124</v>
      </c>
      <c r="AQ38" s="123">
        <v>36</v>
      </c>
      <c r="AR38" s="84"/>
      <c r="AS38" s="84"/>
      <c r="AT38" s="84"/>
      <c r="AY38" s="95" t="str">
        <f t="shared" si="8"/>
        <v/>
      </c>
      <c r="AZ38" s="93" t="str">
        <f t="shared" si="9"/>
        <v/>
      </c>
      <c r="BA38" s="93" t="str">
        <f t="shared" si="10"/>
        <v/>
      </c>
      <c r="BB38" s="93" t="str">
        <f t="shared" si="11"/>
        <v/>
      </c>
      <c r="BC38" s="93" t="str">
        <f t="shared" si="12"/>
        <v/>
      </c>
      <c r="BD38" s="93" t="str">
        <f t="shared" si="13"/>
        <v/>
      </c>
    </row>
    <row r="39" spans="1:56" ht="15" customHeight="1" x14ac:dyDescent="0.15">
      <c r="A39" s="72" ph="1"/>
      <c r="AF39" s="110"/>
      <c r="AG39" s="110"/>
      <c r="AN39" s="110"/>
      <c r="AO39" s="110"/>
      <c r="AP39" s="122"/>
      <c r="AQ39" s="123"/>
      <c r="AR39" s="84"/>
      <c r="AS39" s="84"/>
      <c r="AT39" s="84"/>
      <c r="AY39" s="95" t="str">
        <f t="shared" si="8"/>
        <v/>
      </c>
      <c r="AZ39" s="93" t="str">
        <f t="shared" si="9"/>
        <v/>
      </c>
      <c r="BA39" s="93" t="str">
        <f t="shared" si="10"/>
        <v/>
      </c>
      <c r="BB39" s="93" t="str">
        <f t="shared" si="11"/>
        <v/>
      </c>
      <c r="BC39" s="93" t="str">
        <f t="shared" si="12"/>
        <v/>
      </c>
      <c r="BD39" s="93" t="str">
        <f t="shared" si="13"/>
        <v/>
      </c>
    </row>
    <row r="40" spans="1:56" ht="15" customHeight="1" x14ac:dyDescent="0.15">
      <c r="A40" s="72" ph="1"/>
      <c r="AF40" s="110"/>
      <c r="AG40" s="110"/>
      <c r="AN40" s="110"/>
      <c r="AO40" s="110"/>
      <c r="AP40" s="129" t="s">
        <v>126</v>
      </c>
      <c r="AQ40" s="130">
        <v>41</v>
      </c>
      <c r="AR40" s="84"/>
      <c r="AS40" s="84"/>
      <c r="AT40" s="84"/>
      <c r="AY40" s="95" t="str">
        <f t="shared" si="8"/>
        <v/>
      </c>
      <c r="AZ40" s="93" t="str">
        <f t="shared" si="9"/>
        <v/>
      </c>
      <c r="BA40" s="93" t="str">
        <f t="shared" si="10"/>
        <v/>
      </c>
      <c r="BB40" s="93" t="str">
        <f t="shared" si="11"/>
        <v/>
      </c>
      <c r="BC40" s="93" t="str">
        <f t="shared" si="12"/>
        <v/>
      </c>
      <c r="BD40" s="93" t="str">
        <f t="shared" si="13"/>
        <v/>
      </c>
    </row>
    <row r="41" spans="1:56" ht="15" customHeight="1" x14ac:dyDescent="0.15">
      <c r="A41" s="72" ph="1"/>
      <c r="AF41" s="110"/>
      <c r="AG41" s="110"/>
      <c r="AN41" s="110"/>
      <c r="AO41" s="110"/>
      <c r="AP41" s="131" t="s">
        <v>128</v>
      </c>
      <c r="AQ41" s="130">
        <v>42</v>
      </c>
      <c r="AR41" s="84"/>
      <c r="AS41" s="84"/>
      <c r="AT41" s="84"/>
      <c r="AY41" s="95" t="str">
        <f t="shared" si="8"/>
        <v/>
      </c>
      <c r="AZ41" s="93" t="str">
        <f t="shared" si="9"/>
        <v/>
      </c>
      <c r="BA41" s="93" t="str">
        <f t="shared" si="10"/>
        <v/>
      </c>
      <c r="BB41" s="93" t="str">
        <f t="shared" si="11"/>
        <v/>
      </c>
      <c r="BC41" s="93" t="str">
        <f t="shared" si="12"/>
        <v/>
      </c>
      <c r="BD41" s="93" t="str">
        <f t="shared" si="13"/>
        <v/>
      </c>
    </row>
    <row r="42" spans="1:56" ht="15" customHeight="1" x14ac:dyDescent="0.15">
      <c r="A42" s="72" ph="1"/>
      <c r="AF42" s="110"/>
      <c r="AG42" s="110"/>
      <c r="AN42" s="110"/>
      <c r="AO42" s="110"/>
      <c r="AP42" s="132" t="s">
        <v>129</v>
      </c>
      <c r="AQ42" s="130">
        <v>43</v>
      </c>
      <c r="AR42" s="84"/>
      <c r="AS42" s="84"/>
      <c r="AT42" s="84"/>
      <c r="AY42" s="95" t="str">
        <f t="shared" si="8"/>
        <v/>
      </c>
      <c r="AZ42" s="93" t="str">
        <f t="shared" si="9"/>
        <v/>
      </c>
      <c r="BA42" s="93" t="str">
        <f t="shared" si="10"/>
        <v/>
      </c>
      <c r="BB42" s="93" t="str">
        <f t="shared" si="11"/>
        <v/>
      </c>
      <c r="BC42" s="93" t="str">
        <f t="shared" si="12"/>
        <v/>
      </c>
      <c r="BD42" s="93" t="str">
        <f t="shared" si="13"/>
        <v/>
      </c>
    </row>
    <row r="43" spans="1:56" ht="15" customHeight="1" x14ac:dyDescent="0.15">
      <c r="A43" s="72" ph="1"/>
      <c r="AF43" s="110"/>
      <c r="AG43" s="110"/>
      <c r="AN43" s="110"/>
      <c r="AO43" s="110"/>
      <c r="AP43" s="132" t="s">
        <v>131</v>
      </c>
      <c r="AQ43" s="130">
        <v>44</v>
      </c>
      <c r="AR43" s="84"/>
      <c r="AS43" s="84"/>
      <c r="AT43" s="84"/>
      <c r="AY43" s="95" t="str">
        <f t="shared" si="8"/>
        <v/>
      </c>
      <c r="AZ43" s="93" t="str">
        <f t="shared" si="9"/>
        <v/>
      </c>
      <c r="BA43" s="93" t="str">
        <f t="shared" si="10"/>
        <v/>
      </c>
      <c r="BB43" s="93" t="str">
        <f t="shared" si="11"/>
        <v/>
      </c>
      <c r="BC43" s="93" t="str">
        <f t="shared" si="12"/>
        <v/>
      </c>
      <c r="BD43" s="93" t="str">
        <f t="shared" si="13"/>
        <v/>
      </c>
    </row>
    <row r="44" spans="1:56" ht="15" customHeight="1" x14ac:dyDescent="0.15">
      <c r="A44" s="72" ph="1"/>
      <c r="AF44" s="110"/>
      <c r="AG44" s="110"/>
      <c r="AN44" s="110"/>
      <c r="AO44" s="110"/>
      <c r="AP44" s="129" t="s">
        <v>132</v>
      </c>
      <c r="AQ44" s="130">
        <v>45</v>
      </c>
      <c r="AR44" s="84"/>
      <c r="AS44" s="84"/>
      <c r="AT44" s="84"/>
      <c r="AY44" s="95" t="str">
        <f t="shared" si="8"/>
        <v/>
      </c>
      <c r="AZ44" s="93" t="str">
        <f t="shared" si="9"/>
        <v/>
      </c>
      <c r="BA44" s="93" t="str">
        <f t="shared" si="10"/>
        <v/>
      </c>
      <c r="BB44" s="93" t="str">
        <f t="shared" si="11"/>
        <v/>
      </c>
      <c r="BC44" s="93" t="str">
        <f t="shared" si="12"/>
        <v/>
      </c>
      <c r="BD44" s="93" t="str">
        <f t="shared" si="13"/>
        <v/>
      </c>
    </row>
    <row r="45" spans="1:56" ht="15" customHeight="1" x14ac:dyDescent="0.15">
      <c r="A45" s="72" ph="1"/>
      <c r="AF45" s="110"/>
      <c r="AG45" s="110"/>
      <c r="AN45" s="110"/>
      <c r="AO45" s="110"/>
      <c r="AP45" s="132" t="s">
        <v>134</v>
      </c>
      <c r="AQ45" s="130">
        <v>46</v>
      </c>
      <c r="AR45" s="84"/>
      <c r="AS45" s="84"/>
      <c r="AT45" s="84"/>
      <c r="AY45" s="95" t="str">
        <f t="shared" si="8"/>
        <v/>
      </c>
      <c r="AZ45" s="93" t="str">
        <f t="shared" si="9"/>
        <v/>
      </c>
      <c r="BA45" s="93" t="str">
        <f t="shared" si="10"/>
        <v/>
      </c>
      <c r="BB45" s="93" t="str">
        <f t="shared" si="11"/>
        <v/>
      </c>
      <c r="BC45" s="93" t="str">
        <f t="shared" si="12"/>
        <v/>
      </c>
      <c r="BD45" s="93" t="str">
        <f t="shared" si="13"/>
        <v/>
      </c>
    </row>
    <row r="46" spans="1:56" ht="15" customHeight="1" x14ac:dyDescent="0.15">
      <c r="A46" s="72" ph="1"/>
      <c r="AF46" s="110"/>
      <c r="AG46" s="110"/>
      <c r="AN46" s="110"/>
      <c r="AO46" s="110"/>
      <c r="AP46" s="129" t="s">
        <v>135</v>
      </c>
      <c r="AQ46" s="130">
        <v>47</v>
      </c>
      <c r="AR46" s="84"/>
      <c r="AS46" s="84"/>
      <c r="AT46" s="84"/>
      <c r="AY46" s="95" t="str">
        <f t="shared" si="8"/>
        <v/>
      </c>
      <c r="AZ46" s="93" t="str">
        <f t="shared" si="9"/>
        <v/>
      </c>
      <c r="BA46" s="93" t="str">
        <f t="shared" si="10"/>
        <v/>
      </c>
      <c r="BB46" s="93" t="str">
        <f t="shared" si="11"/>
        <v/>
      </c>
      <c r="BC46" s="93" t="str">
        <f t="shared" si="12"/>
        <v/>
      </c>
      <c r="BD46" s="93" t="str">
        <f t="shared" si="13"/>
        <v/>
      </c>
    </row>
    <row r="47" spans="1:56" ht="15" customHeight="1" x14ac:dyDescent="0.15">
      <c r="A47" s="72" ph="1"/>
      <c r="AF47" s="110"/>
      <c r="AG47" s="110"/>
      <c r="AN47" s="110"/>
      <c r="AO47" s="110"/>
      <c r="AP47" s="132" t="s">
        <v>136</v>
      </c>
      <c r="AQ47" s="130">
        <v>48</v>
      </c>
      <c r="AR47" s="84"/>
      <c r="AS47" s="84"/>
      <c r="AT47" s="84"/>
      <c r="AY47" s="95" t="str">
        <f t="shared" si="8"/>
        <v/>
      </c>
      <c r="AZ47" s="93" t="str">
        <f t="shared" si="9"/>
        <v/>
      </c>
      <c r="BA47" s="93" t="str">
        <f t="shared" si="10"/>
        <v/>
      </c>
      <c r="BB47" s="93" t="str">
        <f t="shared" si="11"/>
        <v/>
      </c>
      <c r="BC47" s="93" t="str">
        <f t="shared" si="12"/>
        <v/>
      </c>
      <c r="BD47" s="93" t="str">
        <f t="shared" si="13"/>
        <v/>
      </c>
    </row>
    <row r="48" spans="1:56" ht="15" customHeight="1" x14ac:dyDescent="0.15">
      <c r="A48" s="72" ph="1"/>
      <c r="AF48" s="110"/>
      <c r="AG48" s="110"/>
      <c r="AN48" s="110"/>
      <c r="AO48" s="110"/>
      <c r="AP48" s="129" t="s">
        <v>137</v>
      </c>
      <c r="AQ48" s="130">
        <v>49</v>
      </c>
      <c r="AR48" s="84"/>
      <c r="AS48" s="84"/>
      <c r="AT48" s="84"/>
      <c r="AY48" s="95" t="str">
        <f t="shared" si="8"/>
        <v/>
      </c>
      <c r="AZ48" s="93" t="str">
        <f t="shared" si="9"/>
        <v/>
      </c>
      <c r="BA48" s="93" t="str">
        <f t="shared" si="10"/>
        <v/>
      </c>
      <c r="BB48" s="93" t="str">
        <f t="shared" si="11"/>
        <v/>
      </c>
      <c r="BC48" s="93" t="str">
        <f t="shared" si="12"/>
        <v/>
      </c>
      <c r="BD48" s="93" t="str">
        <f t="shared" si="13"/>
        <v/>
      </c>
    </row>
    <row r="49" spans="1:56" ht="15" customHeight="1" x14ac:dyDescent="0.15">
      <c r="A49" s="72" ph="1"/>
      <c r="AF49" s="110"/>
      <c r="AG49" s="110"/>
      <c r="AN49" s="110"/>
      <c r="AO49" s="110"/>
      <c r="AP49" s="132" t="s">
        <v>139</v>
      </c>
      <c r="AQ49" s="130">
        <v>50</v>
      </c>
      <c r="AR49" s="84"/>
      <c r="AS49" s="84"/>
      <c r="AT49" s="84"/>
      <c r="AY49" s="95" t="str">
        <f t="shared" si="8"/>
        <v/>
      </c>
      <c r="AZ49" s="93" t="str">
        <f t="shared" si="9"/>
        <v/>
      </c>
      <c r="BA49" s="93" t="str">
        <f t="shared" si="10"/>
        <v/>
      </c>
      <c r="BB49" s="93" t="str">
        <f t="shared" si="11"/>
        <v/>
      </c>
      <c r="BC49" s="93" t="str">
        <f t="shared" si="12"/>
        <v/>
      </c>
      <c r="BD49" s="93" t="str">
        <f t="shared" si="13"/>
        <v/>
      </c>
    </row>
    <row r="50" spans="1:56" ht="15" customHeight="1" x14ac:dyDescent="0.15">
      <c r="A50" s="72" ph="1"/>
      <c r="AF50" s="110"/>
      <c r="AG50" s="110"/>
      <c r="AN50" s="110"/>
      <c r="AO50" s="110"/>
      <c r="AP50" s="132" t="s">
        <v>140</v>
      </c>
      <c r="AQ50" s="130">
        <v>51</v>
      </c>
      <c r="AR50" s="84"/>
      <c r="AS50" s="84"/>
      <c r="AT50" s="84"/>
      <c r="AY50" s="95" t="str">
        <f t="shared" si="8"/>
        <v/>
      </c>
      <c r="AZ50" s="93" t="str">
        <f t="shared" si="9"/>
        <v/>
      </c>
      <c r="BA50" s="93" t="str">
        <f t="shared" si="10"/>
        <v/>
      </c>
      <c r="BB50" s="93" t="str">
        <f t="shared" si="11"/>
        <v/>
      </c>
      <c r="BC50" s="93" t="str">
        <f t="shared" si="12"/>
        <v/>
      </c>
      <c r="BD50" s="93" t="str">
        <f t="shared" si="13"/>
        <v/>
      </c>
    </row>
    <row r="51" spans="1:56" ht="15" customHeight="1" x14ac:dyDescent="0.15">
      <c r="A51" s="72" ph="1"/>
      <c r="AF51" s="110"/>
      <c r="AG51" s="110"/>
      <c r="AN51" s="110"/>
      <c r="AO51" s="110"/>
      <c r="AP51" s="132" t="s">
        <v>143</v>
      </c>
      <c r="AQ51" s="130">
        <v>52</v>
      </c>
      <c r="AR51" s="84"/>
      <c r="AS51" s="84"/>
      <c r="AT51" s="84"/>
      <c r="AY51" s="95" t="str">
        <f t="shared" si="8"/>
        <v/>
      </c>
      <c r="AZ51" s="93" t="str">
        <f t="shared" si="9"/>
        <v/>
      </c>
      <c r="BA51" s="93" t="str">
        <f t="shared" si="10"/>
        <v/>
      </c>
      <c r="BB51" s="93" t="str">
        <f t="shared" si="11"/>
        <v/>
      </c>
      <c r="BC51" s="93" t="str">
        <f t="shared" si="12"/>
        <v/>
      </c>
      <c r="BD51" s="93" t="str">
        <f t="shared" si="13"/>
        <v/>
      </c>
    </row>
    <row r="52" spans="1:56" ht="15" customHeight="1" x14ac:dyDescent="0.15">
      <c r="A52" s="72" ph="1"/>
      <c r="AF52" s="110"/>
      <c r="AG52" s="110"/>
      <c r="AN52" s="110"/>
      <c r="AO52" s="110"/>
      <c r="AP52" s="132" t="s">
        <v>144</v>
      </c>
      <c r="AQ52" s="130">
        <v>53</v>
      </c>
      <c r="AR52" s="84"/>
      <c r="AS52" s="84"/>
      <c r="AT52" s="84"/>
      <c r="AY52" s="95" t="str">
        <f t="shared" si="8"/>
        <v/>
      </c>
      <c r="AZ52" s="93" t="str">
        <f t="shared" si="9"/>
        <v/>
      </c>
      <c r="BA52" s="93" t="str">
        <f t="shared" si="10"/>
        <v/>
      </c>
      <c r="BB52" s="93" t="str">
        <f t="shared" si="11"/>
        <v/>
      </c>
      <c r="BC52" s="93" t="str">
        <f t="shared" si="12"/>
        <v/>
      </c>
      <c r="BD52" s="93" t="str">
        <f t="shared" si="13"/>
        <v/>
      </c>
    </row>
    <row r="53" spans="1:56" ht="15" customHeight="1" x14ac:dyDescent="0.15">
      <c r="A53" s="72" ph="1"/>
      <c r="AF53" s="110"/>
      <c r="AG53" s="110"/>
      <c r="AN53" s="110"/>
      <c r="AO53" s="110"/>
      <c r="AP53" s="133" t="s">
        <v>147</v>
      </c>
      <c r="AQ53" s="130">
        <v>54</v>
      </c>
      <c r="AR53" s="84"/>
      <c r="AS53" s="84"/>
      <c r="AT53" s="84"/>
      <c r="AY53" s="95" t="str">
        <f t="shared" si="8"/>
        <v/>
      </c>
      <c r="AZ53" s="93" t="str">
        <f t="shared" si="9"/>
        <v/>
      </c>
      <c r="BA53" s="93" t="str">
        <f t="shared" si="10"/>
        <v/>
      </c>
      <c r="BB53" s="93" t="str">
        <f t="shared" si="11"/>
        <v/>
      </c>
      <c r="BC53" s="93" t="str">
        <f t="shared" si="12"/>
        <v/>
      </c>
      <c r="BD53" s="93" t="str">
        <f t="shared" si="13"/>
        <v/>
      </c>
    </row>
    <row r="54" spans="1:56" ht="15" customHeight="1" x14ac:dyDescent="0.15">
      <c r="A54" s="72" ph="1"/>
      <c r="AF54" s="110"/>
      <c r="AG54" s="110"/>
      <c r="AN54" s="110"/>
      <c r="AO54" s="110"/>
      <c r="AP54" s="134" t="s">
        <v>148</v>
      </c>
      <c r="AQ54" s="130">
        <v>55</v>
      </c>
      <c r="AR54" s="84"/>
      <c r="AS54" s="84"/>
      <c r="AT54" s="84"/>
      <c r="AY54" s="95" t="str">
        <f t="shared" si="8"/>
        <v/>
      </c>
      <c r="AZ54" s="93" t="str">
        <f t="shared" si="9"/>
        <v/>
      </c>
      <c r="BA54" s="93" t="str">
        <f t="shared" si="10"/>
        <v/>
      </c>
      <c r="BB54" s="93" t="str">
        <f t="shared" si="11"/>
        <v/>
      </c>
      <c r="BC54" s="93" t="str">
        <f t="shared" si="12"/>
        <v/>
      </c>
      <c r="BD54" s="93" t="str">
        <f t="shared" si="13"/>
        <v/>
      </c>
    </row>
    <row r="55" spans="1:56" ht="15" customHeight="1" x14ac:dyDescent="0.15">
      <c r="A55" s="72" ph="1"/>
      <c r="AN55" s="110"/>
      <c r="AO55" s="110"/>
      <c r="AP55" s="132" t="s">
        <v>149</v>
      </c>
      <c r="AQ55" s="130">
        <v>56</v>
      </c>
      <c r="AR55" s="84"/>
      <c r="AS55" s="84"/>
      <c r="AT55" s="84"/>
    </row>
    <row r="56" spans="1:56" ht="15" customHeight="1" x14ac:dyDescent="0.15">
      <c r="A56" s="72" ph="1"/>
      <c r="AN56" s="110"/>
      <c r="AO56" s="110"/>
      <c r="AP56" s="132" t="s">
        <v>150</v>
      </c>
      <c r="AQ56" s="130">
        <v>57</v>
      </c>
      <c r="AR56" s="84"/>
    </row>
    <row r="57" spans="1:56" ht="15" customHeight="1" x14ac:dyDescent="0.15">
      <c r="A57" s="72" ph="1"/>
      <c r="AN57" s="110"/>
      <c r="AO57" s="110"/>
      <c r="AP57" s="135" t="s">
        <v>151</v>
      </c>
      <c r="AQ57" s="130">
        <v>58</v>
      </c>
      <c r="AR57" s="84"/>
    </row>
    <row r="58" spans="1:56" ht="15" customHeight="1" x14ac:dyDescent="0.4">
      <c r="AN58" s="110"/>
      <c r="AO58" s="110"/>
      <c r="AP58" s="136"/>
      <c r="AQ58" s="130"/>
    </row>
    <row r="59" spans="1:56" ht="15" customHeight="1" x14ac:dyDescent="0.4">
      <c r="AN59" s="84"/>
      <c r="AP59" s="137" t="s">
        <v>152</v>
      </c>
      <c r="AQ59" s="130">
        <v>61</v>
      </c>
    </row>
    <row r="60" spans="1:56" ht="15" customHeight="1" x14ac:dyDescent="0.4">
      <c r="AN60" s="84"/>
      <c r="AP60" s="129" t="s">
        <v>153</v>
      </c>
      <c r="AQ60" s="130">
        <v>62</v>
      </c>
    </row>
    <row r="61" spans="1:56" ht="15" customHeight="1" x14ac:dyDescent="0.4">
      <c r="AP61" s="138" t="s">
        <v>154</v>
      </c>
      <c r="AQ61" s="130">
        <v>63</v>
      </c>
    </row>
    <row r="62" spans="1:56" ht="15" customHeight="1" x14ac:dyDescent="0.4">
      <c r="AP62" s="137" t="s">
        <v>155</v>
      </c>
      <c r="AQ62" s="130">
        <v>64</v>
      </c>
    </row>
    <row r="63" spans="1:56" ht="15" customHeight="1" x14ac:dyDescent="0.4">
      <c r="AP63" s="133" t="s">
        <v>156</v>
      </c>
      <c r="AQ63" s="130">
        <v>65</v>
      </c>
    </row>
    <row r="64" spans="1:56" ht="15" customHeight="1" x14ac:dyDescent="0.4">
      <c r="AP64" s="139" t="s">
        <v>157</v>
      </c>
      <c r="AQ64" s="130">
        <v>66</v>
      </c>
    </row>
    <row r="65" spans="42:43" ht="15" customHeight="1" x14ac:dyDescent="0.4">
      <c r="AP65" s="137" t="s">
        <v>158</v>
      </c>
      <c r="AQ65" s="130">
        <v>67</v>
      </c>
    </row>
    <row r="66" spans="42:43" ht="15" customHeight="1" x14ac:dyDescent="0.4">
      <c r="AP66" s="140"/>
      <c r="AQ66" s="141"/>
    </row>
    <row r="67" spans="42:43" ht="15" customHeight="1" x14ac:dyDescent="0.4">
      <c r="AP67" s="140"/>
      <c r="AQ67" s="141"/>
    </row>
    <row r="68" spans="42:43" ht="15" customHeight="1" x14ac:dyDescent="0.4">
      <c r="AP68" s="140"/>
      <c r="AQ68" s="141"/>
    </row>
    <row r="69" spans="42:43" ht="15" customHeight="1" x14ac:dyDescent="0.4">
      <c r="AP69" s="140"/>
      <c r="AQ69" s="141"/>
    </row>
    <row r="70" spans="42:43" ht="15" customHeight="1" x14ac:dyDescent="0.4">
      <c r="AP70" s="142"/>
      <c r="AQ70" s="143"/>
    </row>
    <row r="71" spans="42:43" ht="21" customHeight="1" x14ac:dyDescent="0.4"/>
    <row r="72" spans="42:43" ht="21" customHeight="1" x14ac:dyDescent="0.4"/>
    <row r="73" spans="42:43" ht="21" customHeight="1" x14ac:dyDescent="0.4"/>
    <row r="74" spans="42:43" ht="21" customHeight="1" x14ac:dyDescent="0.4"/>
  </sheetData>
  <sheetProtection algorithmName="SHA-512" hashValue="jXW5bTbAUfNKbsj+d7FBao3v0dk+pjWn8C3czOPiAgo/PUO7T37GQ+zgBluDLUB6YpMimmHvTPgtOsBjmA3lmw==" saltValue="ypXihqzHzpN7JIkHTmmIJA==" spinCount="100000" sheet="1" scenarios="1" formatCells="0"/>
  <mergeCells count="47">
    <mergeCell ref="AJ34:AM34"/>
    <mergeCell ref="AJ35:AM35"/>
    <mergeCell ref="AI31:AK31"/>
    <mergeCell ref="AI32:AK32"/>
    <mergeCell ref="AI29:AK30"/>
    <mergeCell ref="AK23:AK27"/>
    <mergeCell ref="Y6:AA6"/>
    <mergeCell ref="AB6:AC6"/>
    <mergeCell ref="AI2:AK2"/>
    <mergeCell ref="AI3:AK3"/>
    <mergeCell ref="AI4:AK5"/>
    <mergeCell ref="AI6:AK6"/>
    <mergeCell ref="AJ23:AJ27"/>
    <mergeCell ref="AI7:AI28"/>
    <mergeCell ref="S6:X6"/>
    <mergeCell ref="E1:AE1"/>
    <mergeCell ref="J6:J7"/>
    <mergeCell ref="K6:K7"/>
    <mergeCell ref="L6:L7"/>
    <mergeCell ref="M6:M7"/>
    <mergeCell ref="N6:Q6"/>
    <mergeCell ref="I6:I7"/>
    <mergeCell ref="AD6:AD7"/>
    <mergeCell ref="AE6:AE7"/>
    <mergeCell ref="S4:V4"/>
    <mergeCell ref="AI1:AK1"/>
    <mergeCell ref="AJ7:AJ18"/>
    <mergeCell ref="AJ19:AJ22"/>
    <mergeCell ref="AK7:AK11"/>
    <mergeCell ref="AK12:AK15"/>
    <mergeCell ref="AK16:AK17"/>
    <mergeCell ref="AK19:AK22"/>
    <mergeCell ref="A1:B1"/>
    <mergeCell ref="B2:E4"/>
    <mergeCell ref="S2:V2"/>
    <mergeCell ref="W2:AE2"/>
    <mergeCell ref="S3:V3"/>
    <mergeCell ref="W3:AE3"/>
    <mergeCell ref="W4:AE4"/>
    <mergeCell ref="G2:Q2"/>
    <mergeCell ref="G3:Q3"/>
    <mergeCell ref="G4:Q4"/>
    <mergeCell ref="B6:B7"/>
    <mergeCell ref="E6:E7"/>
    <mergeCell ref="F6:F7"/>
    <mergeCell ref="G6:G7"/>
    <mergeCell ref="H6:H7"/>
  </mergeCells>
  <phoneticPr fontId="2"/>
  <conditionalFormatting sqref="AB7">
    <cfRule type="expression" dxfId="2" priority="1">
      <formula>$E7&lt;&gt;""</formula>
    </cfRule>
  </conditionalFormatting>
  <conditionalFormatting sqref="Y7">
    <cfRule type="expression" dxfId="1" priority="3">
      <formula>$E7&lt;&gt;""</formula>
    </cfRule>
  </conditionalFormatting>
  <conditionalFormatting sqref="Z7">
    <cfRule type="expression" dxfId="0" priority="2">
      <formula>$E7&lt;&gt;""</formula>
    </cfRule>
  </conditionalFormatting>
  <dataValidations count="15">
    <dataValidation imeMode="off" allowBlank="1" sqref="R7:R31 W3 Q8:Q31 J8:J31 M8:M31 W8:W31 AY8:AY54" xr:uid="{00000000-0002-0000-0100-000000000000}"/>
    <dataValidation type="list" errorStyle="warning" imeMode="on" allowBlank="1" error="リストから選んでください" sqref="Z8:Z31" xr:uid="{00000000-0002-0000-0100-000001000000}">
      <formula1>$AW$7:$AW$20</formula1>
    </dataValidation>
    <dataValidation type="list" errorStyle="warning" imeMode="off" allowBlank="1" showErrorMessage="1" error="リストから選んでください" sqref="P8:P31 N8:N31" xr:uid="{00000000-0002-0000-0100-000003000000}">
      <formula1>$AU$7:$AU$15</formula1>
    </dataValidation>
    <dataValidation type="list" errorStyle="warning" allowBlank="1" showInputMessage="1" showErrorMessage="1" error="リストから選んでください" sqref="X8:X31 S8:V31" xr:uid="{00000000-0002-0000-0100-000004000000}">
      <formula1>"○,　"</formula1>
    </dataValidation>
    <dataValidation type="list" errorStyle="warning" imeMode="on" allowBlank="1" showErrorMessage="1" error="リストから選んでください" sqref="AB8:AB31 Y8:Y31" xr:uid="{00000000-0002-0000-0100-000005000000}">
      <formula1>"有,　,　"</formula1>
    </dataValidation>
    <dataValidation type="list" allowBlank="1" showInputMessage="1" showErrorMessage="1" sqref="AC8:AC31" xr:uid="{00000000-0002-0000-0100-000006000000}">
      <formula1>"A,B,　"</formula1>
    </dataValidation>
    <dataValidation type="list" allowBlank="1" showInputMessage="1" showErrorMessage="1" sqref="AD8:AD31" xr:uid="{00000000-0002-0000-0100-000007000000}">
      <formula1>"○,　"</formula1>
    </dataValidation>
    <dataValidation type="list" allowBlank="1" sqref="G8:G31" xr:uid="{00000000-0002-0000-0100-000008000000}">
      <formula1>"男子,女子,　"</formula1>
    </dataValidation>
    <dataValidation type="list" imeMode="on" allowBlank="1" sqref="K8:K31" xr:uid="{00000000-0002-0000-0100-000009000000}">
      <formula1>"１部,２部,少年,青年,壮年,　"</formula1>
    </dataValidation>
    <dataValidation imeMode="on" allowBlank="1" sqref="C8:D31 AE8:AE31 AA8:AA31" xr:uid="{00000000-0002-0000-0100-00000A000000}"/>
    <dataValidation type="whole" imeMode="off" operator="greaterThanOrEqual" allowBlank="1" sqref="H8:H31" xr:uid="{00000000-0002-0000-0100-00000B000000}">
      <formula1>12</formula1>
    </dataValidation>
    <dataValidation imeMode="fullKatakana" allowBlank="1" sqref="E8:E31" xr:uid="{00000000-0002-0000-0100-00000C000000}"/>
    <dataValidation imeMode="halfKatakana" allowBlank="1" sqref="F8:F31" xr:uid="{00000000-0002-0000-0100-00000E000000}"/>
    <dataValidation type="list" errorStyle="warning" allowBlank="1" showErrorMessage="1" error="リストから選んでください" sqref="I8:I31" xr:uid="{00000000-0002-0000-0100-000002000000}">
      <formula1>$AS$7:$AS$34</formula1>
    </dataValidation>
    <dataValidation type="list" imeMode="on" allowBlank="1" sqref="G2 L8:L31" xr:uid="{00000000-0002-0000-0100-00000D000000}">
      <formula1>$AP$7:$AP$70</formula1>
    </dataValidation>
  </dataValidations>
  <pageMargins left="0" right="0" top="0" bottom="0" header="0" footer="0"/>
  <pageSetup paperSize="9" scale="86" orientation="landscape" r:id="rId1"/>
  <ignoredErrors>
    <ignoredError sqref="T8:T30 O8:O30 Q8:Q30 T31 O31 Q31 L9:L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Y42"/>
  <sheetViews>
    <sheetView showGridLines="0" showRowColHeaders="0" tabSelected="1" zoomScale="80" zoomScaleNormal="80" zoomScaleSheetLayoutView="75" workbookViewId="0">
      <selection activeCell="D4" sqref="D4:O4"/>
    </sheetView>
  </sheetViews>
  <sheetFormatPr defaultRowHeight="13.5" x14ac:dyDescent="0.4"/>
  <cols>
    <col min="1" max="1" width="1.125" style="27" customWidth="1"/>
    <col min="2" max="2" width="5.625" style="27" customWidth="1"/>
    <col min="3" max="3" width="10.25" style="27" customWidth="1"/>
    <col min="4" max="11" width="6" style="27" customWidth="1"/>
    <col min="12" max="12" width="1.75" style="27" customWidth="1"/>
    <col min="13" max="13" width="10.125" style="27" customWidth="1"/>
    <col min="14" max="15" width="6" style="27" customWidth="1"/>
    <col min="16" max="16" width="1.375" style="27" customWidth="1"/>
    <col min="17" max="20" width="9" style="27" customWidth="1"/>
    <col min="21" max="22" width="9" style="27"/>
    <col min="23" max="23" width="9" style="27" customWidth="1"/>
    <col min="24" max="16384" width="9" style="27"/>
  </cols>
  <sheetData>
    <row r="1" spans="1:25" x14ac:dyDescent="0.4">
      <c r="B1" s="25" t="s">
        <v>188</v>
      </c>
      <c r="C1" s="26" t="s">
        <v>254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</row>
    <row r="2" spans="1:25" ht="18.75" customHeight="1" x14ac:dyDescent="0.4">
      <c r="A2" s="287" t="s">
        <v>261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160"/>
      <c r="R2" s="160"/>
      <c r="S2" s="160"/>
    </row>
    <row r="3" spans="1:25" ht="9" customHeight="1" thickBot="1" x14ac:dyDescent="0.4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5" ht="29.25" customHeight="1" thickBot="1" x14ac:dyDescent="0.45">
      <c r="B4" s="282" t="s">
        <v>167</v>
      </c>
      <c r="C4" s="283"/>
      <c r="D4" s="284" t="str">
        <f>IF(申込用紙!$G$2="","",申込用紙!$G$2)</f>
        <v/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25" ht="30.75" customHeight="1" thickBot="1" x14ac:dyDescent="0.45">
      <c r="B5" s="282" t="s">
        <v>259</v>
      </c>
      <c r="C5" s="283"/>
      <c r="D5" s="284" t="str">
        <f>IF(申込用紙!$W$2="","",申込用紙!$W$2)</f>
        <v/>
      </c>
      <c r="E5" s="285"/>
      <c r="F5" s="285"/>
      <c r="G5" s="286"/>
      <c r="H5" s="168" t="s">
        <v>258</v>
      </c>
      <c r="I5" s="288" t="str">
        <f>IF(申込用紙!$W$3="","",申込用紙!$W$3)</f>
        <v>　     　@</v>
      </c>
      <c r="J5" s="289"/>
      <c r="K5" s="289"/>
      <c r="L5" s="289"/>
      <c r="M5" s="289"/>
      <c r="N5" s="289"/>
      <c r="O5" s="290"/>
      <c r="P5" s="167"/>
    </row>
    <row r="6" spans="1:25" ht="15" customHeight="1" thickBot="1" x14ac:dyDescent="0.45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66"/>
      <c r="Q6" s="29"/>
      <c r="R6" s="29"/>
      <c r="S6" s="29"/>
    </row>
    <row r="7" spans="1:25" ht="30" customHeight="1" x14ac:dyDescent="0.4">
      <c r="B7" s="291" t="s">
        <v>168</v>
      </c>
      <c r="C7" s="294" t="s">
        <v>169</v>
      </c>
      <c r="D7" s="296" t="s">
        <v>170</v>
      </c>
      <c r="E7" s="296"/>
      <c r="F7" s="296" t="s">
        <v>171</v>
      </c>
      <c r="G7" s="296"/>
      <c r="H7" s="296" t="s">
        <v>172</v>
      </c>
      <c r="I7" s="296"/>
      <c r="J7" s="320" t="s">
        <v>173</v>
      </c>
      <c r="K7" s="321"/>
      <c r="L7" s="171"/>
      <c r="M7" s="294" t="s">
        <v>174</v>
      </c>
      <c r="N7" s="296" t="s">
        <v>175</v>
      </c>
      <c r="O7" s="314"/>
      <c r="P7" s="161"/>
      <c r="Q7" s="164"/>
      <c r="R7"/>
      <c r="S7"/>
    </row>
    <row r="8" spans="1:25" ht="30" customHeight="1" thickBot="1" x14ac:dyDescent="0.45">
      <c r="B8" s="292"/>
      <c r="C8" s="295"/>
      <c r="D8" s="297"/>
      <c r="E8" s="297"/>
      <c r="F8" s="297"/>
      <c r="G8" s="297"/>
      <c r="H8" s="297"/>
      <c r="I8" s="297"/>
      <c r="J8" s="322"/>
      <c r="K8" s="323"/>
      <c r="L8" s="172"/>
      <c r="M8" s="295"/>
      <c r="N8" s="297"/>
      <c r="O8" s="315"/>
      <c r="P8" s="161"/>
      <c r="Q8" s="164"/>
      <c r="R8"/>
      <c r="S8"/>
    </row>
    <row r="9" spans="1:25" ht="24.75" customHeight="1" thickTop="1" x14ac:dyDescent="0.4">
      <c r="B9" s="292"/>
      <c r="C9" s="316" t="s">
        <v>176</v>
      </c>
      <c r="D9" s="173" t="s">
        <v>177</v>
      </c>
      <c r="E9" s="173" t="s">
        <v>178</v>
      </c>
      <c r="F9" s="173" t="s">
        <v>177</v>
      </c>
      <c r="G9" s="173" t="s">
        <v>178</v>
      </c>
      <c r="H9" s="173" t="s">
        <v>177</v>
      </c>
      <c r="I9" s="173" t="s">
        <v>178</v>
      </c>
      <c r="J9" s="174" t="s">
        <v>177</v>
      </c>
      <c r="K9" s="175" t="s">
        <v>178</v>
      </c>
      <c r="L9" s="176"/>
      <c r="M9" s="318" t="s">
        <v>179</v>
      </c>
      <c r="N9" s="173" t="s">
        <v>177</v>
      </c>
      <c r="O9" s="177" t="s">
        <v>178</v>
      </c>
      <c r="P9" s="162"/>
      <c r="Q9" s="164"/>
      <c r="R9"/>
      <c r="S9"/>
      <c r="T9" s="26"/>
    </row>
    <row r="10" spans="1:25" ht="24.75" customHeight="1" x14ac:dyDescent="0.4">
      <c r="B10" s="292"/>
      <c r="C10" s="317"/>
      <c r="D10" s="178">
        <f>COUNTIFS(申込用紙!$J$8:$J$31,"肢",申込用紙!$G$8:$G$31,"男子",申込用紙!$K$8:$K$31,"１部")</f>
        <v>0</v>
      </c>
      <c r="E10" s="178">
        <f>COUNTIFS(申込用紙!$J$8:$J$31,"肢",申込用紙!$G$8:$G$31,"女子",申込用紙!$K$8:$K$31,"１部")</f>
        <v>0</v>
      </c>
      <c r="F10" s="178">
        <f>COUNTIFS(申込用紙!$J$8:$J$31,"視",申込用紙!$G$8:$G$31,"男子",申込用紙!$K$8:$K$31,"１部")</f>
        <v>0</v>
      </c>
      <c r="G10" s="178">
        <f>COUNTIFS(申込用紙!$J$8:$J$31,"視",申込用紙!$G$8:$G$31,"女子",申込用紙!$K$8:$K$31,"１部")</f>
        <v>0</v>
      </c>
      <c r="H10" s="178">
        <f>COUNTIFS(申込用紙!$J$8:$J$31,"聴",申込用紙!$G$8:$G$31,"男子",申込用紙!$K$8:$K$31,"１部")</f>
        <v>0</v>
      </c>
      <c r="I10" s="178">
        <f>COUNTIFS(申込用紙!$J$8:$J$31,"聴",申込用紙!$G$8:$G$31,"女子",申込用紙!$K$8:$K$31,"１部")</f>
        <v>0</v>
      </c>
      <c r="J10" s="179">
        <f>D10+F10+H10</f>
        <v>0</v>
      </c>
      <c r="K10" s="180">
        <f>E10+G10+I10</f>
        <v>0</v>
      </c>
      <c r="L10" s="181"/>
      <c r="M10" s="319"/>
      <c r="N10" s="178">
        <f>COUNTIFS(申込用紙!$J$8:$J$31,"知",申込用紙!$G$8:$G$31,"男子",申込用紙!$K$8:$K$31,"少年")</f>
        <v>0</v>
      </c>
      <c r="O10" s="182">
        <f>COUNTIFS(申込用紙!$J$8:$J$31,"知",申込用紙!$G$8:$G$31,"女子",申込用紙!$K$8:$K$31,"少年")</f>
        <v>0</v>
      </c>
      <c r="P10" s="163"/>
      <c r="Q10" s="164"/>
      <c r="R10"/>
      <c r="S10"/>
    </row>
    <row r="11" spans="1:25" ht="24.75" customHeight="1" x14ac:dyDescent="0.4">
      <c r="B11" s="292"/>
      <c r="C11" s="183" t="s">
        <v>180</v>
      </c>
      <c r="D11" s="298">
        <f>SUM(D10:E10)</f>
        <v>0</v>
      </c>
      <c r="E11" s="298"/>
      <c r="F11" s="298">
        <f>SUM(F10:G10)</f>
        <v>0</v>
      </c>
      <c r="G11" s="298"/>
      <c r="H11" s="298">
        <f>SUM(H10:I10)</f>
        <v>0</v>
      </c>
      <c r="I11" s="298"/>
      <c r="J11" s="307">
        <f>SUM(J10:K10)</f>
        <v>0</v>
      </c>
      <c r="K11" s="308"/>
      <c r="L11" s="181"/>
      <c r="M11" s="184" t="s">
        <v>180</v>
      </c>
      <c r="N11" s="298">
        <f>SUM(N10:O10)</f>
        <v>0</v>
      </c>
      <c r="O11" s="324"/>
      <c r="P11" s="163"/>
      <c r="Q11" s="164"/>
      <c r="R11"/>
      <c r="S11"/>
    </row>
    <row r="12" spans="1:25" ht="24.75" customHeight="1" x14ac:dyDescent="0.4">
      <c r="B12" s="292"/>
      <c r="C12" s="309" t="s">
        <v>181</v>
      </c>
      <c r="D12" s="173" t="s">
        <v>177</v>
      </c>
      <c r="E12" s="173" t="s">
        <v>178</v>
      </c>
      <c r="F12" s="173" t="s">
        <v>177</v>
      </c>
      <c r="G12" s="173" t="s">
        <v>178</v>
      </c>
      <c r="H12" s="173" t="s">
        <v>177</v>
      </c>
      <c r="I12" s="173" t="s">
        <v>178</v>
      </c>
      <c r="J12" s="174" t="s">
        <v>177</v>
      </c>
      <c r="K12" s="175" t="s">
        <v>178</v>
      </c>
      <c r="L12" s="176"/>
      <c r="M12" s="325" t="s">
        <v>182</v>
      </c>
      <c r="N12" s="173" t="s">
        <v>177</v>
      </c>
      <c r="O12" s="177" t="s">
        <v>178</v>
      </c>
      <c r="P12" s="163"/>
      <c r="Q12" s="164"/>
      <c r="R12"/>
      <c r="S12"/>
    </row>
    <row r="13" spans="1:25" ht="24.75" customHeight="1" x14ac:dyDescent="0.4">
      <c r="B13" s="292"/>
      <c r="C13" s="317"/>
      <c r="D13" s="178">
        <f>COUNTIFS(申込用紙!$J$8:$J$31,"肢",申込用紙!$G$8:$G$31,"男子",申込用紙!$K$8:$K$31,"２部")</f>
        <v>0</v>
      </c>
      <c r="E13" s="178">
        <f>COUNTIFS(申込用紙!$J$8:$J$31,"肢",申込用紙!$G$8:$G$31,"女子",申込用紙!$K$8:$K$31,"２部")</f>
        <v>0</v>
      </c>
      <c r="F13" s="178">
        <f>COUNTIFS(申込用紙!$J$8:$J$31,"視",申込用紙!$G$8:$G$31,"男子",申込用紙!$K$8:$K$31,"２部")</f>
        <v>0</v>
      </c>
      <c r="G13" s="178">
        <f>COUNTIFS(申込用紙!$J$8:$J$31,"視",申込用紙!$G$8:$G$31,"女子",申込用紙!$K$8:$K$31,"２部")</f>
        <v>0</v>
      </c>
      <c r="H13" s="178">
        <f>COUNTIFS(申込用紙!$J$8:$J$31,"聴",申込用紙!$G$8:$G$31,"男子",申込用紙!$K$8:$K$31,"２部")</f>
        <v>0</v>
      </c>
      <c r="I13" s="178">
        <f>COUNTIFS(申込用紙!$J$8:$J$31,"聴",申込用紙!$G$8:$G$31,"女子",申込用紙!$K$8:$K$31,"２部")</f>
        <v>0</v>
      </c>
      <c r="J13" s="179">
        <f>D13+F13+H13</f>
        <v>0</v>
      </c>
      <c r="K13" s="180">
        <f>E13+G13+I13</f>
        <v>0</v>
      </c>
      <c r="L13" s="181"/>
      <c r="M13" s="326"/>
      <c r="N13" s="178">
        <f>COUNTIFS(申込用紙!$J$8:$J$31,"知",申込用紙!$G$8:$G$31,"男子",申込用紙!$K$8:$K$31,"青年")</f>
        <v>0</v>
      </c>
      <c r="O13" s="182">
        <f>COUNTIFS(申込用紙!$J$8:$J$31,"知",申込用紙!$G$8:$G$31,"女子",申込用紙!$K$8:$K$31,"青年")</f>
        <v>0</v>
      </c>
      <c r="P13" s="163"/>
      <c r="Q13" s="164"/>
      <c r="R13"/>
      <c r="S13"/>
    </row>
    <row r="14" spans="1:25" ht="24.75" customHeight="1" x14ac:dyDescent="0.4">
      <c r="B14" s="292"/>
      <c r="C14" s="185" t="s">
        <v>183</v>
      </c>
      <c r="D14" s="298">
        <f>SUM(D13:E13)</f>
        <v>0</v>
      </c>
      <c r="E14" s="298"/>
      <c r="F14" s="298">
        <f>SUM(F13:G13)</f>
        <v>0</v>
      </c>
      <c r="G14" s="298"/>
      <c r="H14" s="298">
        <f>SUM(H13:I13)</f>
        <v>0</v>
      </c>
      <c r="I14" s="298"/>
      <c r="J14" s="307">
        <f>SUM(J13:K13)</f>
        <v>0</v>
      </c>
      <c r="K14" s="308"/>
      <c r="L14" s="181"/>
      <c r="M14" s="183" t="s">
        <v>180</v>
      </c>
      <c r="N14" s="298">
        <f>SUM(N13:O13)</f>
        <v>0</v>
      </c>
      <c r="O14" s="324"/>
      <c r="P14" s="163"/>
      <c r="Q14" s="164"/>
      <c r="R14"/>
      <c r="S14"/>
    </row>
    <row r="15" spans="1:25" ht="30" customHeight="1" x14ac:dyDescent="0.4">
      <c r="B15" s="292"/>
      <c r="C15" s="299"/>
      <c r="D15" s="300"/>
      <c r="E15" s="300"/>
      <c r="F15" s="300"/>
      <c r="G15" s="300"/>
      <c r="H15" s="300"/>
      <c r="I15" s="300"/>
      <c r="J15" s="301"/>
      <c r="K15" s="302"/>
      <c r="L15" s="186"/>
      <c r="M15" s="325" t="s">
        <v>184</v>
      </c>
      <c r="N15" s="173" t="s">
        <v>177</v>
      </c>
      <c r="O15" s="177" t="s">
        <v>178</v>
      </c>
      <c r="P15" s="163"/>
      <c r="Q15" s="164"/>
      <c r="R15"/>
      <c r="S15"/>
    </row>
    <row r="16" spans="1:25" ht="30" customHeight="1" x14ac:dyDescent="0.4">
      <c r="B16" s="292"/>
      <c r="C16" s="299"/>
      <c r="D16" s="300"/>
      <c r="E16" s="300"/>
      <c r="F16" s="300"/>
      <c r="G16" s="300"/>
      <c r="H16" s="300"/>
      <c r="I16" s="300"/>
      <c r="J16" s="303"/>
      <c r="K16" s="304"/>
      <c r="L16" s="186"/>
      <c r="M16" s="326"/>
      <c r="N16" s="178">
        <f>COUNTIFS(申込用紙!$J$8:$J$31,"知",申込用紙!$G$8:$G$31,"男子",申込用紙!$K$8:$K$31,"壮年")</f>
        <v>0</v>
      </c>
      <c r="O16" s="182">
        <f>COUNTIFS(申込用紙!$J$8:$J$31,"知",申込用紙!$G$8:$G$31,"女子",申込用紙!$K$8:$K$31,"壮年")</f>
        <v>0</v>
      </c>
      <c r="P16" s="163"/>
      <c r="Q16" s="164"/>
      <c r="R16"/>
      <c r="S16"/>
    </row>
    <row r="17" spans="2:21" ht="30" customHeight="1" x14ac:dyDescent="0.4">
      <c r="B17" s="292"/>
      <c r="C17" s="299"/>
      <c r="D17" s="300"/>
      <c r="E17" s="300"/>
      <c r="F17" s="300"/>
      <c r="G17" s="300"/>
      <c r="H17" s="300"/>
      <c r="I17" s="300"/>
      <c r="J17" s="305"/>
      <c r="K17" s="306"/>
      <c r="L17" s="186"/>
      <c r="M17" s="183" t="s">
        <v>180</v>
      </c>
      <c r="N17" s="298">
        <f>SUM(N16:O16)</f>
        <v>0</v>
      </c>
      <c r="O17" s="324"/>
      <c r="P17" s="163"/>
      <c r="Q17" s="164"/>
      <c r="R17"/>
      <c r="S17"/>
    </row>
    <row r="18" spans="2:21" ht="26.25" customHeight="1" x14ac:dyDescent="0.4">
      <c r="B18" s="292"/>
      <c r="C18" s="309" t="s">
        <v>185</v>
      </c>
      <c r="D18" s="173" t="s">
        <v>177</v>
      </c>
      <c r="E18" s="173" t="s">
        <v>178</v>
      </c>
      <c r="F18" s="173" t="s">
        <v>177</v>
      </c>
      <c r="G18" s="173" t="s">
        <v>178</v>
      </c>
      <c r="H18" s="173" t="s">
        <v>177</v>
      </c>
      <c r="I18" s="187" t="s">
        <v>178</v>
      </c>
      <c r="J18" s="188" t="s">
        <v>177</v>
      </c>
      <c r="K18" s="189" t="s">
        <v>178</v>
      </c>
      <c r="L18" s="176"/>
      <c r="M18" s="309" t="s">
        <v>185</v>
      </c>
      <c r="N18" s="173" t="s">
        <v>177</v>
      </c>
      <c r="O18" s="175" t="s">
        <v>178</v>
      </c>
      <c r="P18" s="163"/>
      <c r="Q18" s="164"/>
      <c r="R18"/>
      <c r="S18"/>
    </row>
    <row r="19" spans="2:21" ht="26.25" customHeight="1" x14ac:dyDescent="0.4">
      <c r="B19" s="292"/>
      <c r="C19" s="310"/>
      <c r="D19" s="190">
        <f>D10+D13</f>
        <v>0</v>
      </c>
      <c r="E19" s="190">
        <f t="shared" ref="E19:K19" si="0">E10+E13</f>
        <v>0</v>
      </c>
      <c r="F19" s="190">
        <f t="shared" si="0"/>
        <v>0</v>
      </c>
      <c r="G19" s="190">
        <f t="shared" si="0"/>
        <v>0</v>
      </c>
      <c r="H19" s="190">
        <f t="shared" si="0"/>
        <v>0</v>
      </c>
      <c r="I19" s="191">
        <f t="shared" si="0"/>
        <v>0</v>
      </c>
      <c r="J19" s="192">
        <f t="shared" si="0"/>
        <v>0</v>
      </c>
      <c r="K19" s="190">
        <f t="shared" si="0"/>
        <v>0</v>
      </c>
      <c r="L19" s="181"/>
      <c r="M19" s="310"/>
      <c r="N19" s="190">
        <f>N10+N13+N16</f>
        <v>0</v>
      </c>
      <c r="O19" s="193">
        <f>O10+O13+O16</f>
        <v>0</v>
      </c>
      <c r="P19" s="163"/>
      <c r="Q19" s="164"/>
      <c r="R19"/>
      <c r="S19"/>
    </row>
    <row r="20" spans="2:21" ht="26.25" customHeight="1" thickBot="1" x14ac:dyDescent="0.45">
      <c r="B20" s="292"/>
      <c r="C20" s="311"/>
      <c r="D20" s="327">
        <f>SUM(D19:E19)</f>
        <v>0</v>
      </c>
      <c r="E20" s="327"/>
      <c r="F20" s="327">
        <f>SUM(F19:G19)</f>
        <v>0</v>
      </c>
      <c r="G20" s="327"/>
      <c r="H20" s="327">
        <f>SUM(H19:I19)</f>
        <v>0</v>
      </c>
      <c r="I20" s="328"/>
      <c r="J20" s="329">
        <f>SUM(J19:K19)</f>
        <v>0</v>
      </c>
      <c r="K20" s="330"/>
      <c r="L20" s="194"/>
      <c r="M20" s="311"/>
      <c r="N20" s="327">
        <f>SUM(N19:O19)</f>
        <v>0</v>
      </c>
      <c r="O20" s="330"/>
      <c r="P20" s="163"/>
      <c r="Q20" s="164"/>
      <c r="R20" s="164"/>
      <c r="S20" s="164"/>
    </row>
    <row r="21" spans="2:21" ht="30" customHeight="1" thickTop="1" thickBot="1" x14ac:dyDescent="0.45">
      <c r="B21" s="293"/>
      <c r="C21" s="195" t="s">
        <v>186</v>
      </c>
      <c r="D21" s="312">
        <f>J20+N20+R20</f>
        <v>0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162"/>
      <c r="Q21" s="166"/>
      <c r="R21" s="166"/>
      <c r="S21" s="166"/>
      <c r="T21" s="165"/>
      <c r="U21" s="165"/>
    </row>
    <row r="22" spans="2:21" ht="37.5" customHeight="1" x14ac:dyDescent="0.4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8" spans="2:21" ht="27.75" customHeight="1" x14ac:dyDescent="0.4"/>
    <row r="29" spans="2:21" ht="21.75" customHeight="1" x14ac:dyDescent="0.4"/>
    <row r="37" spans="2:14" ht="14.25" customHeight="1" x14ac:dyDescent="0.4"/>
    <row r="41" spans="2:14" ht="15.75" customHeight="1" x14ac:dyDescent="0.4">
      <c r="B41" s="34"/>
      <c r="C41" s="33"/>
      <c r="D41" s="34"/>
      <c r="E41" s="34"/>
      <c r="F41" s="34"/>
      <c r="G41" s="34"/>
      <c r="H41" s="34"/>
      <c r="I41" s="34"/>
      <c r="J41" s="34"/>
      <c r="K41" s="33"/>
      <c r="L41" s="33"/>
      <c r="M41" s="35"/>
      <c r="N41" s="33"/>
    </row>
    <row r="42" spans="2:14" ht="52.5" customHeight="1" x14ac:dyDescent="0.4"/>
  </sheetData>
  <sheetProtection password="DEC7" sheet="1" objects="1" scenarios="1" formatCells="0" formatColumns="0" formatRows="0"/>
  <mergeCells count="40">
    <mergeCell ref="N17:O17"/>
    <mergeCell ref="M18:M20"/>
    <mergeCell ref="D20:E20"/>
    <mergeCell ref="F20:G20"/>
    <mergeCell ref="H20:I20"/>
    <mergeCell ref="J20:K20"/>
    <mergeCell ref="N20:O20"/>
    <mergeCell ref="C12:C13"/>
    <mergeCell ref="M12:M13"/>
    <mergeCell ref="D14:E14"/>
    <mergeCell ref="N14:O14"/>
    <mergeCell ref="M15:M16"/>
    <mergeCell ref="M9:M10"/>
    <mergeCell ref="D11:E11"/>
    <mergeCell ref="J7:K8"/>
    <mergeCell ref="J11:K11"/>
    <mergeCell ref="N11:O11"/>
    <mergeCell ref="B7:B21"/>
    <mergeCell ref="C7:C8"/>
    <mergeCell ref="D7:E8"/>
    <mergeCell ref="F7:G8"/>
    <mergeCell ref="H7:I8"/>
    <mergeCell ref="F11:G11"/>
    <mergeCell ref="H11:I11"/>
    <mergeCell ref="C15:K17"/>
    <mergeCell ref="F14:G14"/>
    <mergeCell ref="H14:I14"/>
    <mergeCell ref="J14:K14"/>
    <mergeCell ref="C18:C20"/>
    <mergeCell ref="D21:O21"/>
    <mergeCell ref="M7:M8"/>
    <mergeCell ref="N7:O8"/>
    <mergeCell ref="C9:C10"/>
    <mergeCell ref="O1:Y1"/>
    <mergeCell ref="B4:C4"/>
    <mergeCell ref="B5:C5"/>
    <mergeCell ref="D5:G5"/>
    <mergeCell ref="D4:O4"/>
    <mergeCell ref="A2:P2"/>
    <mergeCell ref="I5:O5"/>
  </mergeCells>
  <phoneticPr fontId="2"/>
  <pageMargins left="0.62992125984251968" right="0.23622047244094491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7030A0"/>
  </sheetPr>
  <dimension ref="B1:U70"/>
  <sheetViews>
    <sheetView showGridLines="0" zoomScaleNormal="100" zoomScaleSheetLayoutView="130" workbookViewId="0">
      <selection activeCell="B60" sqref="B60:P60"/>
    </sheetView>
  </sheetViews>
  <sheetFormatPr defaultRowHeight="11.25" x14ac:dyDescent="0.4"/>
  <cols>
    <col min="1" max="1" width="0.625" style="38" customWidth="1"/>
    <col min="2" max="3" width="3" style="38" customWidth="1"/>
    <col min="4" max="4" width="5.875" style="53" customWidth="1"/>
    <col min="5" max="5" width="26.5" style="47" customWidth="1"/>
    <col min="6" max="6" width="3.875" style="48" customWidth="1"/>
    <col min="7" max="7" width="5.625" style="38" customWidth="1"/>
    <col min="8" max="17" width="5.125" style="38" customWidth="1"/>
    <col min="18" max="18" width="0.75" style="38" customWidth="1"/>
    <col min="19" max="59" width="3.5" style="38" customWidth="1"/>
    <col min="60" max="257" width="9" style="38"/>
    <col min="258" max="259" width="4.125" style="38" customWidth="1"/>
    <col min="260" max="260" width="5.25" style="38" customWidth="1"/>
    <col min="261" max="261" width="28.625" style="38" customWidth="1"/>
    <col min="262" max="262" width="5.5" style="38" customWidth="1"/>
    <col min="263" max="263" width="5.625" style="38" customWidth="1"/>
    <col min="264" max="273" width="6.125" style="38" customWidth="1"/>
    <col min="274" max="315" width="3.5" style="38" customWidth="1"/>
    <col min="316" max="513" width="9" style="38"/>
    <col min="514" max="515" width="4.125" style="38" customWidth="1"/>
    <col min="516" max="516" width="5.25" style="38" customWidth="1"/>
    <col min="517" max="517" width="28.625" style="38" customWidth="1"/>
    <col min="518" max="518" width="5.5" style="38" customWidth="1"/>
    <col min="519" max="519" width="5.625" style="38" customWidth="1"/>
    <col min="520" max="529" width="6.125" style="38" customWidth="1"/>
    <col min="530" max="571" width="3.5" style="38" customWidth="1"/>
    <col min="572" max="769" width="9" style="38"/>
    <col min="770" max="771" width="4.125" style="38" customWidth="1"/>
    <col min="772" max="772" width="5.25" style="38" customWidth="1"/>
    <col min="773" max="773" width="28.625" style="38" customWidth="1"/>
    <col min="774" max="774" width="5.5" style="38" customWidth="1"/>
    <col min="775" max="775" width="5.625" style="38" customWidth="1"/>
    <col min="776" max="785" width="6.125" style="38" customWidth="1"/>
    <col min="786" max="827" width="3.5" style="38" customWidth="1"/>
    <col min="828" max="1025" width="9" style="38"/>
    <col min="1026" max="1027" width="4.125" style="38" customWidth="1"/>
    <col min="1028" max="1028" width="5.25" style="38" customWidth="1"/>
    <col min="1029" max="1029" width="28.625" style="38" customWidth="1"/>
    <col min="1030" max="1030" width="5.5" style="38" customWidth="1"/>
    <col min="1031" max="1031" width="5.625" style="38" customWidth="1"/>
    <col min="1032" max="1041" width="6.125" style="38" customWidth="1"/>
    <col min="1042" max="1083" width="3.5" style="38" customWidth="1"/>
    <col min="1084" max="1281" width="9" style="38"/>
    <col min="1282" max="1283" width="4.125" style="38" customWidth="1"/>
    <col min="1284" max="1284" width="5.25" style="38" customWidth="1"/>
    <col min="1285" max="1285" width="28.625" style="38" customWidth="1"/>
    <col min="1286" max="1286" width="5.5" style="38" customWidth="1"/>
    <col min="1287" max="1287" width="5.625" style="38" customWidth="1"/>
    <col min="1288" max="1297" width="6.125" style="38" customWidth="1"/>
    <col min="1298" max="1339" width="3.5" style="38" customWidth="1"/>
    <col min="1340" max="1537" width="9" style="38"/>
    <col min="1538" max="1539" width="4.125" style="38" customWidth="1"/>
    <col min="1540" max="1540" width="5.25" style="38" customWidth="1"/>
    <col min="1541" max="1541" width="28.625" style="38" customWidth="1"/>
    <col min="1542" max="1542" width="5.5" style="38" customWidth="1"/>
    <col min="1543" max="1543" width="5.625" style="38" customWidth="1"/>
    <col min="1544" max="1553" width="6.125" style="38" customWidth="1"/>
    <col min="1554" max="1595" width="3.5" style="38" customWidth="1"/>
    <col min="1596" max="1793" width="9" style="38"/>
    <col min="1794" max="1795" width="4.125" style="38" customWidth="1"/>
    <col min="1796" max="1796" width="5.25" style="38" customWidth="1"/>
    <col min="1797" max="1797" width="28.625" style="38" customWidth="1"/>
    <col min="1798" max="1798" width="5.5" style="38" customWidth="1"/>
    <col min="1799" max="1799" width="5.625" style="38" customWidth="1"/>
    <col min="1800" max="1809" width="6.125" style="38" customWidth="1"/>
    <col min="1810" max="1851" width="3.5" style="38" customWidth="1"/>
    <col min="1852" max="2049" width="9" style="38"/>
    <col min="2050" max="2051" width="4.125" style="38" customWidth="1"/>
    <col min="2052" max="2052" width="5.25" style="38" customWidth="1"/>
    <col min="2053" max="2053" width="28.625" style="38" customWidth="1"/>
    <col min="2054" max="2054" width="5.5" style="38" customWidth="1"/>
    <col min="2055" max="2055" width="5.625" style="38" customWidth="1"/>
    <col min="2056" max="2065" width="6.125" style="38" customWidth="1"/>
    <col min="2066" max="2107" width="3.5" style="38" customWidth="1"/>
    <col min="2108" max="2305" width="9" style="38"/>
    <col min="2306" max="2307" width="4.125" style="38" customWidth="1"/>
    <col min="2308" max="2308" width="5.25" style="38" customWidth="1"/>
    <col min="2309" max="2309" width="28.625" style="38" customWidth="1"/>
    <col min="2310" max="2310" width="5.5" style="38" customWidth="1"/>
    <col min="2311" max="2311" width="5.625" style="38" customWidth="1"/>
    <col min="2312" max="2321" width="6.125" style="38" customWidth="1"/>
    <col min="2322" max="2363" width="3.5" style="38" customWidth="1"/>
    <col min="2364" max="2561" width="9" style="38"/>
    <col min="2562" max="2563" width="4.125" style="38" customWidth="1"/>
    <col min="2564" max="2564" width="5.25" style="38" customWidth="1"/>
    <col min="2565" max="2565" width="28.625" style="38" customWidth="1"/>
    <col min="2566" max="2566" width="5.5" style="38" customWidth="1"/>
    <col min="2567" max="2567" width="5.625" style="38" customWidth="1"/>
    <col min="2568" max="2577" width="6.125" style="38" customWidth="1"/>
    <col min="2578" max="2619" width="3.5" style="38" customWidth="1"/>
    <col min="2620" max="2817" width="9" style="38"/>
    <col min="2818" max="2819" width="4.125" style="38" customWidth="1"/>
    <col min="2820" max="2820" width="5.25" style="38" customWidth="1"/>
    <col min="2821" max="2821" width="28.625" style="38" customWidth="1"/>
    <col min="2822" max="2822" width="5.5" style="38" customWidth="1"/>
    <col min="2823" max="2823" width="5.625" style="38" customWidth="1"/>
    <col min="2824" max="2833" width="6.125" style="38" customWidth="1"/>
    <col min="2834" max="2875" width="3.5" style="38" customWidth="1"/>
    <col min="2876" max="3073" width="9" style="38"/>
    <col min="3074" max="3075" width="4.125" style="38" customWidth="1"/>
    <col min="3076" max="3076" width="5.25" style="38" customWidth="1"/>
    <col min="3077" max="3077" width="28.625" style="38" customWidth="1"/>
    <col min="3078" max="3078" width="5.5" style="38" customWidth="1"/>
    <col min="3079" max="3079" width="5.625" style="38" customWidth="1"/>
    <col min="3080" max="3089" width="6.125" style="38" customWidth="1"/>
    <col min="3090" max="3131" width="3.5" style="38" customWidth="1"/>
    <col min="3132" max="3329" width="9" style="38"/>
    <col min="3330" max="3331" width="4.125" style="38" customWidth="1"/>
    <col min="3332" max="3332" width="5.25" style="38" customWidth="1"/>
    <col min="3333" max="3333" width="28.625" style="38" customWidth="1"/>
    <col min="3334" max="3334" width="5.5" style="38" customWidth="1"/>
    <col min="3335" max="3335" width="5.625" style="38" customWidth="1"/>
    <col min="3336" max="3345" width="6.125" style="38" customWidth="1"/>
    <col min="3346" max="3387" width="3.5" style="38" customWidth="1"/>
    <col min="3388" max="3585" width="9" style="38"/>
    <col min="3586" max="3587" width="4.125" style="38" customWidth="1"/>
    <col min="3588" max="3588" width="5.25" style="38" customWidth="1"/>
    <col min="3589" max="3589" width="28.625" style="38" customWidth="1"/>
    <col min="3590" max="3590" width="5.5" style="38" customWidth="1"/>
    <col min="3591" max="3591" width="5.625" style="38" customWidth="1"/>
    <col min="3592" max="3601" width="6.125" style="38" customWidth="1"/>
    <col min="3602" max="3643" width="3.5" style="38" customWidth="1"/>
    <col min="3644" max="3841" width="9" style="38"/>
    <col min="3842" max="3843" width="4.125" style="38" customWidth="1"/>
    <col min="3844" max="3844" width="5.25" style="38" customWidth="1"/>
    <col min="3845" max="3845" width="28.625" style="38" customWidth="1"/>
    <col min="3846" max="3846" width="5.5" style="38" customWidth="1"/>
    <col min="3847" max="3847" width="5.625" style="38" customWidth="1"/>
    <col min="3848" max="3857" width="6.125" style="38" customWidth="1"/>
    <col min="3858" max="3899" width="3.5" style="38" customWidth="1"/>
    <col min="3900" max="4097" width="9" style="38"/>
    <col min="4098" max="4099" width="4.125" style="38" customWidth="1"/>
    <col min="4100" max="4100" width="5.25" style="38" customWidth="1"/>
    <col min="4101" max="4101" width="28.625" style="38" customWidth="1"/>
    <col min="4102" max="4102" width="5.5" style="38" customWidth="1"/>
    <col min="4103" max="4103" width="5.625" style="38" customWidth="1"/>
    <col min="4104" max="4113" width="6.125" style="38" customWidth="1"/>
    <col min="4114" max="4155" width="3.5" style="38" customWidth="1"/>
    <col min="4156" max="4353" width="9" style="38"/>
    <col min="4354" max="4355" width="4.125" style="38" customWidth="1"/>
    <col min="4356" max="4356" width="5.25" style="38" customWidth="1"/>
    <col min="4357" max="4357" width="28.625" style="38" customWidth="1"/>
    <col min="4358" max="4358" width="5.5" style="38" customWidth="1"/>
    <col min="4359" max="4359" width="5.625" style="38" customWidth="1"/>
    <col min="4360" max="4369" width="6.125" style="38" customWidth="1"/>
    <col min="4370" max="4411" width="3.5" style="38" customWidth="1"/>
    <col min="4412" max="4609" width="9" style="38"/>
    <col min="4610" max="4611" width="4.125" style="38" customWidth="1"/>
    <col min="4612" max="4612" width="5.25" style="38" customWidth="1"/>
    <col min="4613" max="4613" width="28.625" style="38" customWidth="1"/>
    <col min="4614" max="4614" width="5.5" style="38" customWidth="1"/>
    <col min="4615" max="4615" width="5.625" style="38" customWidth="1"/>
    <col min="4616" max="4625" width="6.125" style="38" customWidth="1"/>
    <col min="4626" max="4667" width="3.5" style="38" customWidth="1"/>
    <col min="4668" max="4865" width="9" style="38"/>
    <col min="4866" max="4867" width="4.125" style="38" customWidth="1"/>
    <col min="4868" max="4868" width="5.25" style="38" customWidth="1"/>
    <col min="4869" max="4869" width="28.625" style="38" customWidth="1"/>
    <col min="4870" max="4870" width="5.5" style="38" customWidth="1"/>
    <col min="4871" max="4871" width="5.625" style="38" customWidth="1"/>
    <col min="4872" max="4881" width="6.125" style="38" customWidth="1"/>
    <col min="4882" max="4923" width="3.5" style="38" customWidth="1"/>
    <col min="4924" max="5121" width="9" style="38"/>
    <col min="5122" max="5123" width="4.125" style="38" customWidth="1"/>
    <col min="5124" max="5124" width="5.25" style="38" customWidth="1"/>
    <col min="5125" max="5125" width="28.625" style="38" customWidth="1"/>
    <col min="5126" max="5126" width="5.5" style="38" customWidth="1"/>
    <col min="5127" max="5127" width="5.625" style="38" customWidth="1"/>
    <col min="5128" max="5137" width="6.125" style="38" customWidth="1"/>
    <col min="5138" max="5179" width="3.5" style="38" customWidth="1"/>
    <col min="5180" max="5377" width="9" style="38"/>
    <col min="5378" max="5379" width="4.125" style="38" customWidth="1"/>
    <col min="5380" max="5380" width="5.25" style="38" customWidth="1"/>
    <col min="5381" max="5381" width="28.625" style="38" customWidth="1"/>
    <col min="5382" max="5382" width="5.5" style="38" customWidth="1"/>
    <col min="5383" max="5383" width="5.625" style="38" customWidth="1"/>
    <col min="5384" max="5393" width="6.125" style="38" customWidth="1"/>
    <col min="5394" max="5435" width="3.5" style="38" customWidth="1"/>
    <col min="5436" max="5633" width="9" style="38"/>
    <col min="5634" max="5635" width="4.125" style="38" customWidth="1"/>
    <col min="5636" max="5636" width="5.25" style="38" customWidth="1"/>
    <col min="5637" max="5637" width="28.625" style="38" customWidth="1"/>
    <col min="5638" max="5638" width="5.5" style="38" customWidth="1"/>
    <col min="5639" max="5639" width="5.625" style="38" customWidth="1"/>
    <col min="5640" max="5649" width="6.125" style="38" customWidth="1"/>
    <col min="5650" max="5691" width="3.5" style="38" customWidth="1"/>
    <col min="5692" max="5889" width="9" style="38"/>
    <col min="5890" max="5891" width="4.125" style="38" customWidth="1"/>
    <col min="5892" max="5892" width="5.25" style="38" customWidth="1"/>
    <col min="5893" max="5893" width="28.625" style="38" customWidth="1"/>
    <col min="5894" max="5894" width="5.5" style="38" customWidth="1"/>
    <col min="5895" max="5895" width="5.625" style="38" customWidth="1"/>
    <col min="5896" max="5905" width="6.125" style="38" customWidth="1"/>
    <col min="5906" max="5947" width="3.5" style="38" customWidth="1"/>
    <col min="5948" max="6145" width="9" style="38"/>
    <col min="6146" max="6147" width="4.125" style="38" customWidth="1"/>
    <col min="6148" max="6148" width="5.25" style="38" customWidth="1"/>
    <col min="6149" max="6149" width="28.625" style="38" customWidth="1"/>
    <col min="6150" max="6150" width="5.5" style="38" customWidth="1"/>
    <col min="6151" max="6151" width="5.625" style="38" customWidth="1"/>
    <col min="6152" max="6161" width="6.125" style="38" customWidth="1"/>
    <col min="6162" max="6203" width="3.5" style="38" customWidth="1"/>
    <col min="6204" max="6401" width="9" style="38"/>
    <col min="6402" max="6403" width="4.125" style="38" customWidth="1"/>
    <col min="6404" max="6404" width="5.25" style="38" customWidth="1"/>
    <col min="6405" max="6405" width="28.625" style="38" customWidth="1"/>
    <col min="6406" max="6406" width="5.5" style="38" customWidth="1"/>
    <col min="6407" max="6407" width="5.625" style="38" customWidth="1"/>
    <col min="6408" max="6417" width="6.125" style="38" customWidth="1"/>
    <col min="6418" max="6459" width="3.5" style="38" customWidth="1"/>
    <col min="6460" max="6657" width="9" style="38"/>
    <col min="6658" max="6659" width="4.125" style="38" customWidth="1"/>
    <col min="6660" max="6660" width="5.25" style="38" customWidth="1"/>
    <col min="6661" max="6661" width="28.625" style="38" customWidth="1"/>
    <col min="6662" max="6662" width="5.5" style="38" customWidth="1"/>
    <col min="6663" max="6663" width="5.625" style="38" customWidth="1"/>
    <col min="6664" max="6673" width="6.125" style="38" customWidth="1"/>
    <col min="6674" max="6715" width="3.5" style="38" customWidth="1"/>
    <col min="6716" max="6913" width="9" style="38"/>
    <col min="6914" max="6915" width="4.125" style="38" customWidth="1"/>
    <col min="6916" max="6916" width="5.25" style="38" customWidth="1"/>
    <col min="6917" max="6917" width="28.625" style="38" customWidth="1"/>
    <col min="6918" max="6918" width="5.5" style="38" customWidth="1"/>
    <col min="6919" max="6919" width="5.625" style="38" customWidth="1"/>
    <col min="6920" max="6929" width="6.125" style="38" customWidth="1"/>
    <col min="6930" max="6971" width="3.5" style="38" customWidth="1"/>
    <col min="6972" max="7169" width="9" style="38"/>
    <col min="7170" max="7171" width="4.125" style="38" customWidth="1"/>
    <col min="7172" max="7172" width="5.25" style="38" customWidth="1"/>
    <col min="7173" max="7173" width="28.625" style="38" customWidth="1"/>
    <col min="7174" max="7174" width="5.5" style="38" customWidth="1"/>
    <col min="7175" max="7175" width="5.625" style="38" customWidth="1"/>
    <col min="7176" max="7185" width="6.125" style="38" customWidth="1"/>
    <col min="7186" max="7227" width="3.5" style="38" customWidth="1"/>
    <col min="7228" max="7425" width="9" style="38"/>
    <col min="7426" max="7427" width="4.125" style="38" customWidth="1"/>
    <col min="7428" max="7428" width="5.25" style="38" customWidth="1"/>
    <col min="7429" max="7429" width="28.625" style="38" customWidth="1"/>
    <col min="7430" max="7430" width="5.5" style="38" customWidth="1"/>
    <col min="7431" max="7431" width="5.625" style="38" customWidth="1"/>
    <col min="7432" max="7441" width="6.125" style="38" customWidth="1"/>
    <col min="7442" max="7483" width="3.5" style="38" customWidth="1"/>
    <col min="7484" max="7681" width="9" style="38"/>
    <col min="7682" max="7683" width="4.125" style="38" customWidth="1"/>
    <col min="7684" max="7684" width="5.25" style="38" customWidth="1"/>
    <col min="7685" max="7685" width="28.625" style="38" customWidth="1"/>
    <col min="7686" max="7686" width="5.5" style="38" customWidth="1"/>
    <col min="7687" max="7687" width="5.625" style="38" customWidth="1"/>
    <col min="7688" max="7697" width="6.125" style="38" customWidth="1"/>
    <col min="7698" max="7739" width="3.5" style="38" customWidth="1"/>
    <col min="7740" max="7937" width="9" style="38"/>
    <col min="7938" max="7939" width="4.125" style="38" customWidth="1"/>
    <col min="7940" max="7940" width="5.25" style="38" customWidth="1"/>
    <col min="7941" max="7941" width="28.625" style="38" customWidth="1"/>
    <col min="7942" max="7942" width="5.5" style="38" customWidth="1"/>
    <col min="7943" max="7943" width="5.625" style="38" customWidth="1"/>
    <col min="7944" max="7953" width="6.125" style="38" customWidth="1"/>
    <col min="7954" max="7995" width="3.5" style="38" customWidth="1"/>
    <col min="7996" max="8193" width="9" style="38"/>
    <col min="8194" max="8195" width="4.125" style="38" customWidth="1"/>
    <col min="8196" max="8196" width="5.25" style="38" customWidth="1"/>
    <col min="8197" max="8197" width="28.625" style="38" customWidth="1"/>
    <col min="8198" max="8198" width="5.5" style="38" customWidth="1"/>
    <col min="8199" max="8199" width="5.625" style="38" customWidth="1"/>
    <col min="8200" max="8209" width="6.125" style="38" customWidth="1"/>
    <col min="8210" max="8251" width="3.5" style="38" customWidth="1"/>
    <col min="8252" max="8449" width="9" style="38"/>
    <col min="8450" max="8451" width="4.125" style="38" customWidth="1"/>
    <col min="8452" max="8452" width="5.25" style="38" customWidth="1"/>
    <col min="8453" max="8453" width="28.625" style="38" customWidth="1"/>
    <col min="8454" max="8454" width="5.5" style="38" customWidth="1"/>
    <col min="8455" max="8455" width="5.625" style="38" customWidth="1"/>
    <col min="8456" max="8465" width="6.125" style="38" customWidth="1"/>
    <col min="8466" max="8507" width="3.5" style="38" customWidth="1"/>
    <col min="8508" max="8705" width="9" style="38"/>
    <col min="8706" max="8707" width="4.125" style="38" customWidth="1"/>
    <col min="8708" max="8708" width="5.25" style="38" customWidth="1"/>
    <col min="8709" max="8709" width="28.625" style="38" customWidth="1"/>
    <col min="8710" max="8710" width="5.5" style="38" customWidth="1"/>
    <col min="8711" max="8711" width="5.625" style="38" customWidth="1"/>
    <col min="8712" max="8721" width="6.125" style="38" customWidth="1"/>
    <col min="8722" max="8763" width="3.5" style="38" customWidth="1"/>
    <col min="8764" max="8961" width="9" style="38"/>
    <col min="8962" max="8963" width="4.125" style="38" customWidth="1"/>
    <col min="8964" max="8964" width="5.25" style="38" customWidth="1"/>
    <col min="8965" max="8965" width="28.625" style="38" customWidth="1"/>
    <col min="8966" max="8966" width="5.5" style="38" customWidth="1"/>
    <col min="8967" max="8967" width="5.625" style="38" customWidth="1"/>
    <col min="8968" max="8977" width="6.125" style="38" customWidth="1"/>
    <col min="8978" max="9019" width="3.5" style="38" customWidth="1"/>
    <col min="9020" max="9217" width="9" style="38"/>
    <col min="9218" max="9219" width="4.125" style="38" customWidth="1"/>
    <col min="9220" max="9220" width="5.25" style="38" customWidth="1"/>
    <col min="9221" max="9221" width="28.625" style="38" customWidth="1"/>
    <col min="9222" max="9222" width="5.5" style="38" customWidth="1"/>
    <col min="9223" max="9223" width="5.625" style="38" customWidth="1"/>
    <col min="9224" max="9233" width="6.125" style="38" customWidth="1"/>
    <col min="9234" max="9275" width="3.5" style="38" customWidth="1"/>
    <col min="9276" max="9473" width="9" style="38"/>
    <col min="9474" max="9475" width="4.125" style="38" customWidth="1"/>
    <col min="9476" max="9476" width="5.25" style="38" customWidth="1"/>
    <col min="9477" max="9477" width="28.625" style="38" customWidth="1"/>
    <col min="9478" max="9478" width="5.5" style="38" customWidth="1"/>
    <col min="9479" max="9479" width="5.625" style="38" customWidth="1"/>
    <col min="9480" max="9489" width="6.125" style="38" customWidth="1"/>
    <col min="9490" max="9531" width="3.5" style="38" customWidth="1"/>
    <col min="9532" max="9729" width="9" style="38"/>
    <col min="9730" max="9731" width="4.125" style="38" customWidth="1"/>
    <col min="9732" max="9732" width="5.25" style="38" customWidth="1"/>
    <col min="9733" max="9733" width="28.625" style="38" customWidth="1"/>
    <col min="9734" max="9734" width="5.5" style="38" customWidth="1"/>
    <col min="9735" max="9735" width="5.625" style="38" customWidth="1"/>
    <col min="9736" max="9745" width="6.125" style="38" customWidth="1"/>
    <col min="9746" max="9787" width="3.5" style="38" customWidth="1"/>
    <col min="9788" max="9985" width="9" style="38"/>
    <col min="9986" max="9987" width="4.125" style="38" customWidth="1"/>
    <col min="9988" max="9988" width="5.25" style="38" customWidth="1"/>
    <col min="9989" max="9989" width="28.625" style="38" customWidth="1"/>
    <col min="9990" max="9990" width="5.5" style="38" customWidth="1"/>
    <col min="9991" max="9991" width="5.625" style="38" customWidth="1"/>
    <col min="9992" max="10001" width="6.125" style="38" customWidth="1"/>
    <col min="10002" max="10043" width="3.5" style="38" customWidth="1"/>
    <col min="10044" max="10241" width="9" style="38"/>
    <col min="10242" max="10243" width="4.125" style="38" customWidth="1"/>
    <col min="10244" max="10244" width="5.25" style="38" customWidth="1"/>
    <col min="10245" max="10245" width="28.625" style="38" customWidth="1"/>
    <col min="10246" max="10246" width="5.5" style="38" customWidth="1"/>
    <col min="10247" max="10247" width="5.625" style="38" customWidth="1"/>
    <col min="10248" max="10257" width="6.125" style="38" customWidth="1"/>
    <col min="10258" max="10299" width="3.5" style="38" customWidth="1"/>
    <col min="10300" max="10497" width="9" style="38"/>
    <col min="10498" max="10499" width="4.125" style="38" customWidth="1"/>
    <col min="10500" max="10500" width="5.25" style="38" customWidth="1"/>
    <col min="10501" max="10501" width="28.625" style="38" customWidth="1"/>
    <col min="10502" max="10502" width="5.5" style="38" customWidth="1"/>
    <col min="10503" max="10503" width="5.625" style="38" customWidth="1"/>
    <col min="10504" max="10513" width="6.125" style="38" customWidth="1"/>
    <col min="10514" max="10555" width="3.5" style="38" customWidth="1"/>
    <col min="10556" max="10753" width="9" style="38"/>
    <col min="10754" max="10755" width="4.125" style="38" customWidth="1"/>
    <col min="10756" max="10756" width="5.25" style="38" customWidth="1"/>
    <col min="10757" max="10757" width="28.625" style="38" customWidth="1"/>
    <col min="10758" max="10758" width="5.5" style="38" customWidth="1"/>
    <col min="10759" max="10759" width="5.625" style="38" customWidth="1"/>
    <col min="10760" max="10769" width="6.125" style="38" customWidth="1"/>
    <col min="10770" max="10811" width="3.5" style="38" customWidth="1"/>
    <col min="10812" max="11009" width="9" style="38"/>
    <col min="11010" max="11011" width="4.125" style="38" customWidth="1"/>
    <col min="11012" max="11012" width="5.25" style="38" customWidth="1"/>
    <col min="11013" max="11013" width="28.625" style="38" customWidth="1"/>
    <col min="11014" max="11014" width="5.5" style="38" customWidth="1"/>
    <col min="11015" max="11015" width="5.625" style="38" customWidth="1"/>
    <col min="11016" max="11025" width="6.125" style="38" customWidth="1"/>
    <col min="11026" max="11067" width="3.5" style="38" customWidth="1"/>
    <col min="11068" max="11265" width="9" style="38"/>
    <col min="11266" max="11267" width="4.125" style="38" customWidth="1"/>
    <col min="11268" max="11268" width="5.25" style="38" customWidth="1"/>
    <col min="11269" max="11269" width="28.625" style="38" customWidth="1"/>
    <col min="11270" max="11270" width="5.5" style="38" customWidth="1"/>
    <col min="11271" max="11271" width="5.625" style="38" customWidth="1"/>
    <col min="11272" max="11281" width="6.125" style="38" customWidth="1"/>
    <col min="11282" max="11323" width="3.5" style="38" customWidth="1"/>
    <col min="11324" max="11521" width="9" style="38"/>
    <col min="11522" max="11523" width="4.125" style="38" customWidth="1"/>
    <col min="11524" max="11524" width="5.25" style="38" customWidth="1"/>
    <col min="11525" max="11525" width="28.625" style="38" customWidth="1"/>
    <col min="11526" max="11526" width="5.5" style="38" customWidth="1"/>
    <col min="11527" max="11527" width="5.625" style="38" customWidth="1"/>
    <col min="11528" max="11537" width="6.125" style="38" customWidth="1"/>
    <col min="11538" max="11579" width="3.5" style="38" customWidth="1"/>
    <col min="11580" max="11777" width="9" style="38"/>
    <col min="11778" max="11779" width="4.125" style="38" customWidth="1"/>
    <col min="11780" max="11780" width="5.25" style="38" customWidth="1"/>
    <col min="11781" max="11781" width="28.625" style="38" customWidth="1"/>
    <col min="11782" max="11782" width="5.5" style="38" customWidth="1"/>
    <col min="11783" max="11783" width="5.625" style="38" customWidth="1"/>
    <col min="11784" max="11793" width="6.125" style="38" customWidth="1"/>
    <col min="11794" max="11835" width="3.5" style="38" customWidth="1"/>
    <col min="11836" max="12033" width="9" style="38"/>
    <col min="12034" max="12035" width="4.125" style="38" customWidth="1"/>
    <col min="12036" max="12036" width="5.25" style="38" customWidth="1"/>
    <col min="12037" max="12037" width="28.625" style="38" customWidth="1"/>
    <col min="12038" max="12038" width="5.5" style="38" customWidth="1"/>
    <col min="12039" max="12039" width="5.625" style="38" customWidth="1"/>
    <col min="12040" max="12049" width="6.125" style="38" customWidth="1"/>
    <col min="12050" max="12091" width="3.5" style="38" customWidth="1"/>
    <col min="12092" max="12289" width="9" style="38"/>
    <col min="12290" max="12291" width="4.125" style="38" customWidth="1"/>
    <col min="12292" max="12292" width="5.25" style="38" customWidth="1"/>
    <col min="12293" max="12293" width="28.625" style="38" customWidth="1"/>
    <col min="12294" max="12294" width="5.5" style="38" customWidth="1"/>
    <col min="12295" max="12295" width="5.625" style="38" customWidth="1"/>
    <col min="12296" max="12305" width="6.125" style="38" customWidth="1"/>
    <col min="12306" max="12347" width="3.5" style="38" customWidth="1"/>
    <col min="12348" max="12545" width="9" style="38"/>
    <col min="12546" max="12547" width="4.125" style="38" customWidth="1"/>
    <col min="12548" max="12548" width="5.25" style="38" customWidth="1"/>
    <col min="12549" max="12549" width="28.625" style="38" customWidth="1"/>
    <col min="12550" max="12550" width="5.5" style="38" customWidth="1"/>
    <col min="12551" max="12551" width="5.625" style="38" customWidth="1"/>
    <col min="12552" max="12561" width="6.125" style="38" customWidth="1"/>
    <col min="12562" max="12603" width="3.5" style="38" customWidth="1"/>
    <col min="12604" max="12801" width="9" style="38"/>
    <col min="12802" max="12803" width="4.125" style="38" customWidth="1"/>
    <col min="12804" max="12804" width="5.25" style="38" customWidth="1"/>
    <col min="12805" max="12805" width="28.625" style="38" customWidth="1"/>
    <col min="12806" max="12806" width="5.5" style="38" customWidth="1"/>
    <col min="12807" max="12807" width="5.625" style="38" customWidth="1"/>
    <col min="12808" max="12817" width="6.125" style="38" customWidth="1"/>
    <col min="12818" max="12859" width="3.5" style="38" customWidth="1"/>
    <col min="12860" max="13057" width="9" style="38"/>
    <col min="13058" max="13059" width="4.125" style="38" customWidth="1"/>
    <col min="13060" max="13060" width="5.25" style="38" customWidth="1"/>
    <col min="13061" max="13061" width="28.625" style="38" customWidth="1"/>
    <col min="13062" max="13062" width="5.5" style="38" customWidth="1"/>
    <col min="13063" max="13063" width="5.625" style="38" customWidth="1"/>
    <col min="13064" max="13073" width="6.125" style="38" customWidth="1"/>
    <col min="13074" max="13115" width="3.5" style="38" customWidth="1"/>
    <col min="13116" max="13313" width="9" style="38"/>
    <col min="13314" max="13315" width="4.125" style="38" customWidth="1"/>
    <col min="13316" max="13316" width="5.25" style="38" customWidth="1"/>
    <col min="13317" max="13317" width="28.625" style="38" customWidth="1"/>
    <col min="13318" max="13318" width="5.5" style="38" customWidth="1"/>
    <col min="13319" max="13319" width="5.625" style="38" customWidth="1"/>
    <col min="13320" max="13329" width="6.125" style="38" customWidth="1"/>
    <col min="13330" max="13371" width="3.5" style="38" customWidth="1"/>
    <col min="13372" max="13569" width="9" style="38"/>
    <col min="13570" max="13571" width="4.125" style="38" customWidth="1"/>
    <col min="13572" max="13572" width="5.25" style="38" customWidth="1"/>
    <col min="13573" max="13573" width="28.625" style="38" customWidth="1"/>
    <col min="13574" max="13574" width="5.5" style="38" customWidth="1"/>
    <col min="13575" max="13575" width="5.625" style="38" customWidth="1"/>
    <col min="13576" max="13585" width="6.125" style="38" customWidth="1"/>
    <col min="13586" max="13627" width="3.5" style="38" customWidth="1"/>
    <col min="13628" max="13825" width="9" style="38"/>
    <col min="13826" max="13827" width="4.125" style="38" customWidth="1"/>
    <col min="13828" max="13828" width="5.25" style="38" customWidth="1"/>
    <col min="13829" max="13829" width="28.625" style="38" customWidth="1"/>
    <col min="13830" max="13830" width="5.5" style="38" customWidth="1"/>
    <col min="13831" max="13831" width="5.625" style="38" customWidth="1"/>
    <col min="13832" max="13841" width="6.125" style="38" customWidth="1"/>
    <col min="13842" max="13883" width="3.5" style="38" customWidth="1"/>
    <col min="13884" max="14081" width="9" style="38"/>
    <col min="14082" max="14083" width="4.125" style="38" customWidth="1"/>
    <col min="14084" max="14084" width="5.25" style="38" customWidth="1"/>
    <col min="14085" max="14085" width="28.625" style="38" customWidth="1"/>
    <col min="14086" max="14086" width="5.5" style="38" customWidth="1"/>
    <col min="14087" max="14087" width="5.625" style="38" customWidth="1"/>
    <col min="14088" max="14097" width="6.125" style="38" customWidth="1"/>
    <col min="14098" max="14139" width="3.5" style="38" customWidth="1"/>
    <col min="14140" max="14337" width="9" style="38"/>
    <col min="14338" max="14339" width="4.125" style="38" customWidth="1"/>
    <col min="14340" max="14340" width="5.25" style="38" customWidth="1"/>
    <col min="14341" max="14341" width="28.625" style="38" customWidth="1"/>
    <col min="14342" max="14342" width="5.5" style="38" customWidth="1"/>
    <col min="14343" max="14343" width="5.625" style="38" customWidth="1"/>
    <col min="14344" max="14353" width="6.125" style="38" customWidth="1"/>
    <col min="14354" max="14395" width="3.5" style="38" customWidth="1"/>
    <col min="14396" max="14593" width="9" style="38"/>
    <col min="14594" max="14595" width="4.125" style="38" customWidth="1"/>
    <col min="14596" max="14596" width="5.25" style="38" customWidth="1"/>
    <col min="14597" max="14597" width="28.625" style="38" customWidth="1"/>
    <col min="14598" max="14598" width="5.5" style="38" customWidth="1"/>
    <col min="14599" max="14599" width="5.625" style="38" customWidth="1"/>
    <col min="14600" max="14609" width="6.125" style="38" customWidth="1"/>
    <col min="14610" max="14651" width="3.5" style="38" customWidth="1"/>
    <col min="14652" max="14849" width="9" style="38"/>
    <col min="14850" max="14851" width="4.125" style="38" customWidth="1"/>
    <col min="14852" max="14852" width="5.25" style="38" customWidth="1"/>
    <col min="14853" max="14853" width="28.625" style="38" customWidth="1"/>
    <col min="14854" max="14854" width="5.5" style="38" customWidth="1"/>
    <col min="14855" max="14855" width="5.625" style="38" customWidth="1"/>
    <col min="14856" max="14865" width="6.125" style="38" customWidth="1"/>
    <col min="14866" max="14907" width="3.5" style="38" customWidth="1"/>
    <col min="14908" max="15105" width="9" style="38"/>
    <col min="15106" max="15107" width="4.125" style="38" customWidth="1"/>
    <col min="15108" max="15108" width="5.25" style="38" customWidth="1"/>
    <col min="15109" max="15109" width="28.625" style="38" customWidth="1"/>
    <col min="15110" max="15110" width="5.5" style="38" customWidth="1"/>
    <col min="15111" max="15111" width="5.625" style="38" customWidth="1"/>
    <col min="15112" max="15121" width="6.125" style="38" customWidth="1"/>
    <col min="15122" max="15163" width="3.5" style="38" customWidth="1"/>
    <col min="15164" max="15361" width="9" style="38"/>
    <col min="15362" max="15363" width="4.125" style="38" customWidth="1"/>
    <col min="15364" max="15364" width="5.25" style="38" customWidth="1"/>
    <col min="15365" max="15365" width="28.625" style="38" customWidth="1"/>
    <col min="15366" max="15366" width="5.5" style="38" customWidth="1"/>
    <col min="15367" max="15367" width="5.625" style="38" customWidth="1"/>
    <col min="15368" max="15377" width="6.125" style="38" customWidth="1"/>
    <col min="15378" max="15419" width="3.5" style="38" customWidth="1"/>
    <col min="15420" max="15617" width="9" style="38"/>
    <col min="15618" max="15619" width="4.125" style="38" customWidth="1"/>
    <col min="15620" max="15620" width="5.25" style="38" customWidth="1"/>
    <col min="15621" max="15621" width="28.625" style="38" customWidth="1"/>
    <col min="15622" max="15622" width="5.5" style="38" customWidth="1"/>
    <col min="15623" max="15623" width="5.625" style="38" customWidth="1"/>
    <col min="15624" max="15633" width="6.125" style="38" customWidth="1"/>
    <col min="15634" max="15675" width="3.5" style="38" customWidth="1"/>
    <col min="15676" max="15873" width="9" style="38"/>
    <col min="15874" max="15875" width="4.125" style="38" customWidth="1"/>
    <col min="15876" max="15876" width="5.25" style="38" customWidth="1"/>
    <col min="15877" max="15877" width="28.625" style="38" customWidth="1"/>
    <col min="15878" max="15878" width="5.5" style="38" customWidth="1"/>
    <col min="15879" max="15879" width="5.625" style="38" customWidth="1"/>
    <col min="15880" max="15889" width="6.125" style="38" customWidth="1"/>
    <col min="15890" max="15931" width="3.5" style="38" customWidth="1"/>
    <col min="15932" max="16129" width="9" style="38"/>
    <col min="16130" max="16131" width="4.125" style="38" customWidth="1"/>
    <col min="16132" max="16132" width="5.25" style="38" customWidth="1"/>
    <col min="16133" max="16133" width="28.625" style="38" customWidth="1"/>
    <col min="16134" max="16134" width="5.5" style="38" customWidth="1"/>
    <col min="16135" max="16135" width="5.625" style="38" customWidth="1"/>
    <col min="16136" max="16145" width="6.125" style="38" customWidth="1"/>
    <col min="16146" max="16187" width="3.5" style="38" customWidth="1"/>
    <col min="16188" max="16384" width="9" style="38"/>
  </cols>
  <sheetData>
    <row r="1" spans="2:17" ht="21" customHeight="1" x14ac:dyDescent="0.4">
      <c r="B1" s="339" t="s">
        <v>253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2:17" ht="16.5" customHeight="1" thickBot="1" x14ac:dyDescent="0.45">
      <c r="B2" s="340"/>
      <c r="C2" s="340"/>
      <c r="D2" s="340"/>
      <c r="E2" s="340"/>
      <c r="F2" s="340"/>
      <c r="G2" s="340"/>
      <c r="I2" s="39"/>
      <c r="J2" s="40" t="s">
        <v>255</v>
      </c>
    </row>
    <row r="3" spans="2:17" ht="18" customHeight="1" x14ac:dyDescent="0.4">
      <c r="B3" s="341" t="s">
        <v>211</v>
      </c>
      <c r="C3" s="342"/>
      <c r="D3" s="342"/>
      <c r="E3" s="342"/>
      <c r="F3" s="342"/>
      <c r="G3" s="342"/>
      <c r="H3" s="345" t="s">
        <v>212</v>
      </c>
      <c r="I3" s="345"/>
      <c r="J3" s="345" t="s">
        <v>213</v>
      </c>
      <c r="K3" s="345"/>
      <c r="L3" s="345" t="s">
        <v>214</v>
      </c>
      <c r="M3" s="345"/>
      <c r="N3" s="345" t="s">
        <v>215</v>
      </c>
      <c r="O3" s="346"/>
      <c r="P3"/>
      <c r="Q3"/>
    </row>
    <row r="4" spans="2:17" ht="33" customHeight="1" x14ac:dyDescent="0.4">
      <c r="B4" s="343"/>
      <c r="C4" s="344"/>
      <c r="D4" s="344"/>
      <c r="E4" s="344"/>
      <c r="F4" s="344"/>
      <c r="G4" s="344"/>
      <c r="H4" s="41" t="s">
        <v>216</v>
      </c>
      <c r="I4" s="41" t="s">
        <v>217</v>
      </c>
      <c r="J4" s="41" t="s">
        <v>216</v>
      </c>
      <c r="K4" s="41" t="s">
        <v>217</v>
      </c>
      <c r="L4" s="41" t="s">
        <v>216</v>
      </c>
      <c r="M4" s="41" t="s">
        <v>217</v>
      </c>
      <c r="N4" s="41" t="s">
        <v>216</v>
      </c>
      <c r="O4" s="43" t="s">
        <v>217</v>
      </c>
      <c r="P4"/>
      <c r="Q4"/>
    </row>
    <row r="5" spans="2:17" ht="15" customHeight="1" x14ac:dyDescent="0.4">
      <c r="B5" s="354" t="s">
        <v>50</v>
      </c>
      <c r="C5" s="336">
        <v>1</v>
      </c>
      <c r="D5" s="337" t="s">
        <v>51</v>
      </c>
      <c r="E5" s="332" t="s">
        <v>52</v>
      </c>
      <c r="F5" s="333">
        <v>1</v>
      </c>
      <c r="G5" s="42" t="s">
        <v>218</v>
      </c>
      <c r="H5" s="54" t="s">
        <v>219</v>
      </c>
      <c r="I5" s="54" t="s">
        <v>220</v>
      </c>
      <c r="J5" s="41"/>
      <c r="K5" s="54" t="s">
        <v>221</v>
      </c>
      <c r="L5" s="41"/>
      <c r="M5" s="54" t="s">
        <v>222</v>
      </c>
      <c r="N5" s="41"/>
      <c r="O5" s="55" t="s">
        <v>223</v>
      </c>
      <c r="P5"/>
      <c r="Q5"/>
    </row>
    <row r="6" spans="2:17" ht="15" customHeight="1" x14ac:dyDescent="0.4">
      <c r="B6" s="354"/>
      <c r="C6" s="336"/>
      <c r="D6" s="337"/>
      <c r="E6" s="332"/>
      <c r="F6" s="333"/>
      <c r="G6" s="42" t="s">
        <v>224</v>
      </c>
      <c r="H6" s="54" t="s">
        <v>219</v>
      </c>
      <c r="I6" s="54" t="s">
        <v>220</v>
      </c>
      <c r="J6" s="54" t="s">
        <v>225</v>
      </c>
      <c r="K6" s="41"/>
      <c r="L6" s="54" t="s">
        <v>226</v>
      </c>
      <c r="M6" s="41"/>
      <c r="N6" s="54" t="s">
        <v>227</v>
      </c>
      <c r="O6" s="43"/>
      <c r="P6"/>
      <c r="Q6"/>
    </row>
    <row r="7" spans="2:17" ht="15" customHeight="1" x14ac:dyDescent="0.4">
      <c r="B7" s="354"/>
      <c r="C7" s="336"/>
      <c r="D7" s="337"/>
      <c r="E7" s="332" t="s">
        <v>59</v>
      </c>
      <c r="F7" s="333">
        <v>2</v>
      </c>
      <c r="G7" s="42" t="s">
        <v>218</v>
      </c>
      <c r="H7" s="54" t="s">
        <v>219</v>
      </c>
      <c r="I7" s="54" t="s">
        <v>220</v>
      </c>
      <c r="J7" s="41"/>
      <c r="K7" s="54" t="s">
        <v>221</v>
      </c>
      <c r="L7" s="41"/>
      <c r="M7" s="54" t="s">
        <v>222</v>
      </c>
      <c r="N7" s="41"/>
      <c r="O7" s="55" t="s">
        <v>223</v>
      </c>
      <c r="P7"/>
      <c r="Q7"/>
    </row>
    <row r="8" spans="2:17" ht="15" customHeight="1" x14ac:dyDescent="0.4">
      <c r="B8" s="354"/>
      <c r="C8" s="336"/>
      <c r="D8" s="337"/>
      <c r="E8" s="332"/>
      <c r="F8" s="333"/>
      <c r="G8" s="42" t="s">
        <v>224</v>
      </c>
      <c r="H8" s="54" t="s">
        <v>219</v>
      </c>
      <c r="I8" s="54" t="s">
        <v>220</v>
      </c>
      <c r="J8" s="54" t="s">
        <v>225</v>
      </c>
      <c r="K8" s="41"/>
      <c r="L8" s="54" t="s">
        <v>226</v>
      </c>
      <c r="M8" s="41"/>
      <c r="N8" s="54" t="s">
        <v>227</v>
      </c>
      <c r="O8" s="43"/>
      <c r="P8"/>
      <c r="Q8"/>
    </row>
    <row r="9" spans="2:17" ht="15" customHeight="1" x14ac:dyDescent="0.4">
      <c r="B9" s="354"/>
      <c r="C9" s="336"/>
      <c r="D9" s="337"/>
      <c r="E9" s="332" t="s">
        <v>65</v>
      </c>
      <c r="F9" s="333">
        <v>3</v>
      </c>
      <c r="G9" s="42" t="s">
        <v>218</v>
      </c>
      <c r="H9" s="54" t="s">
        <v>219</v>
      </c>
      <c r="I9" s="54" t="s">
        <v>220</v>
      </c>
      <c r="J9" s="41"/>
      <c r="K9" s="54" t="s">
        <v>221</v>
      </c>
      <c r="L9" s="41"/>
      <c r="M9" s="54" t="s">
        <v>222</v>
      </c>
      <c r="N9" s="41"/>
      <c r="O9" s="55" t="s">
        <v>223</v>
      </c>
      <c r="P9"/>
      <c r="Q9"/>
    </row>
    <row r="10" spans="2:17" ht="15" customHeight="1" x14ac:dyDescent="0.4">
      <c r="B10" s="354"/>
      <c r="C10" s="336"/>
      <c r="D10" s="337"/>
      <c r="E10" s="332"/>
      <c r="F10" s="333"/>
      <c r="G10" s="42" t="s">
        <v>224</v>
      </c>
      <c r="H10" s="54" t="s">
        <v>219</v>
      </c>
      <c r="I10" s="54" t="s">
        <v>220</v>
      </c>
      <c r="J10" s="54" t="s">
        <v>225</v>
      </c>
      <c r="K10" s="41"/>
      <c r="L10" s="54" t="s">
        <v>226</v>
      </c>
      <c r="M10" s="41"/>
      <c r="N10" s="54" t="s">
        <v>227</v>
      </c>
      <c r="O10" s="43"/>
      <c r="P10"/>
      <c r="Q10"/>
    </row>
    <row r="11" spans="2:17" ht="15" customHeight="1" x14ac:dyDescent="0.4">
      <c r="B11" s="354"/>
      <c r="C11" s="336"/>
      <c r="D11" s="337"/>
      <c r="E11" s="332" t="s">
        <v>71</v>
      </c>
      <c r="F11" s="333">
        <v>4</v>
      </c>
      <c r="G11" s="42" t="s">
        <v>218</v>
      </c>
      <c r="H11" s="54" t="s">
        <v>219</v>
      </c>
      <c r="I11" s="54" t="s">
        <v>220</v>
      </c>
      <c r="J11" s="41"/>
      <c r="K11" s="54" t="s">
        <v>221</v>
      </c>
      <c r="L11" s="41"/>
      <c r="M11" s="54" t="s">
        <v>222</v>
      </c>
      <c r="N11" s="41"/>
      <c r="O11" s="55" t="s">
        <v>223</v>
      </c>
      <c r="P11"/>
      <c r="Q11"/>
    </row>
    <row r="12" spans="2:17" ht="15" customHeight="1" x14ac:dyDescent="0.4">
      <c r="B12" s="354"/>
      <c r="C12" s="336"/>
      <c r="D12" s="337"/>
      <c r="E12" s="332"/>
      <c r="F12" s="333"/>
      <c r="G12" s="42" t="s">
        <v>224</v>
      </c>
      <c r="H12" s="54" t="s">
        <v>219</v>
      </c>
      <c r="I12" s="54" t="s">
        <v>220</v>
      </c>
      <c r="J12" s="54" t="s">
        <v>225</v>
      </c>
      <c r="K12" s="41"/>
      <c r="L12" s="54" t="s">
        <v>226</v>
      </c>
      <c r="M12" s="41"/>
      <c r="N12" s="54" t="s">
        <v>227</v>
      </c>
      <c r="O12" s="43"/>
      <c r="P12"/>
      <c r="Q12"/>
    </row>
    <row r="13" spans="2:17" ht="15" customHeight="1" x14ac:dyDescent="0.4">
      <c r="B13" s="354"/>
      <c r="C13" s="336"/>
      <c r="D13" s="337"/>
      <c r="E13" s="332" t="s">
        <v>78</v>
      </c>
      <c r="F13" s="333">
        <v>5</v>
      </c>
      <c r="G13" s="42" t="s">
        <v>218</v>
      </c>
      <c r="H13" s="54" t="s">
        <v>219</v>
      </c>
      <c r="I13" s="54" t="s">
        <v>220</v>
      </c>
      <c r="J13" s="41"/>
      <c r="K13" s="54" t="s">
        <v>221</v>
      </c>
      <c r="L13" s="41"/>
      <c r="M13" s="54" t="s">
        <v>222</v>
      </c>
      <c r="N13" s="41"/>
      <c r="O13" s="55" t="s">
        <v>223</v>
      </c>
      <c r="P13"/>
      <c r="Q13"/>
    </row>
    <row r="14" spans="2:17" ht="15" customHeight="1" x14ac:dyDescent="0.4">
      <c r="B14" s="354"/>
      <c r="C14" s="336"/>
      <c r="D14" s="337"/>
      <c r="E14" s="332"/>
      <c r="F14" s="333"/>
      <c r="G14" s="42" t="s">
        <v>224</v>
      </c>
      <c r="H14" s="54" t="s">
        <v>219</v>
      </c>
      <c r="I14" s="54" t="s">
        <v>220</v>
      </c>
      <c r="J14" s="54" t="s">
        <v>225</v>
      </c>
      <c r="K14" s="41"/>
      <c r="L14" s="54" t="s">
        <v>226</v>
      </c>
      <c r="M14" s="41"/>
      <c r="N14" s="54" t="s">
        <v>227</v>
      </c>
      <c r="O14" s="43"/>
      <c r="P14"/>
      <c r="Q14"/>
    </row>
    <row r="15" spans="2:17" ht="15" customHeight="1" x14ac:dyDescent="0.4">
      <c r="B15" s="354"/>
      <c r="C15" s="336"/>
      <c r="D15" s="337" t="s">
        <v>82</v>
      </c>
      <c r="E15" s="332" t="s">
        <v>83</v>
      </c>
      <c r="F15" s="333">
        <v>6</v>
      </c>
      <c r="G15" s="42" t="s">
        <v>218</v>
      </c>
      <c r="H15" s="54" t="s">
        <v>219</v>
      </c>
      <c r="I15" s="54" t="s">
        <v>220</v>
      </c>
      <c r="J15" s="41"/>
      <c r="K15" s="54" t="s">
        <v>221</v>
      </c>
      <c r="L15" s="41"/>
      <c r="M15" s="54" t="s">
        <v>222</v>
      </c>
      <c r="N15" s="41"/>
      <c r="O15" s="55" t="s">
        <v>223</v>
      </c>
      <c r="P15"/>
      <c r="Q15"/>
    </row>
    <row r="16" spans="2:17" ht="15" customHeight="1" x14ac:dyDescent="0.4">
      <c r="B16" s="354"/>
      <c r="C16" s="336"/>
      <c r="D16" s="337"/>
      <c r="E16" s="332"/>
      <c r="F16" s="333"/>
      <c r="G16" s="42" t="s">
        <v>224</v>
      </c>
      <c r="H16" s="54" t="s">
        <v>219</v>
      </c>
      <c r="I16" s="54" t="s">
        <v>220</v>
      </c>
      <c r="J16" s="54" t="s">
        <v>225</v>
      </c>
      <c r="K16" s="41"/>
      <c r="L16" s="54" t="s">
        <v>226</v>
      </c>
      <c r="M16" s="41"/>
      <c r="N16" s="54" t="s">
        <v>227</v>
      </c>
      <c r="O16" s="43"/>
      <c r="P16"/>
      <c r="Q16"/>
    </row>
    <row r="17" spans="2:17" ht="15" customHeight="1" x14ac:dyDescent="0.4">
      <c r="B17" s="354"/>
      <c r="C17" s="336"/>
      <c r="D17" s="337"/>
      <c r="E17" s="332" t="s">
        <v>86</v>
      </c>
      <c r="F17" s="333">
        <v>7</v>
      </c>
      <c r="G17" s="42" t="s">
        <v>218</v>
      </c>
      <c r="H17" s="54" t="s">
        <v>219</v>
      </c>
      <c r="I17" s="54" t="s">
        <v>220</v>
      </c>
      <c r="J17" s="41"/>
      <c r="K17" s="54" t="s">
        <v>221</v>
      </c>
      <c r="L17" s="41"/>
      <c r="M17" s="54" t="s">
        <v>222</v>
      </c>
      <c r="N17" s="41"/>
      <c r="O17" s="55" t="s">
        <v>223</v>
      </c>
      <c r="P17"/>
      <c r="Q17"/>
    </row>
    <row r="18" spans="2:17" ht="15" customHeight="1" x14ac:dyDescent="0.4">
      <c r="B18" s="354"/>
      <c r="C18" s="336"/>
      <c r="D18" s="337"/>
      <c r="E18" s="332"/>
      <c r="F18" s="333"/>
      <c r="G18" s="42" t="s">
        <v>224</v>
      </c>
      <c r="H18" s="54" t="s">
        <v>219</v>
      </c>
      <c r="I18" s="54" t="s">
        <v>220</v>
      </c>
      <c r="J18" s="54" t="s">
        <v>225</v>
      </c>
      <c r="K18" s="41"/>
      <c r="L18" s="54" t="s">
        <v>226</v>
      </c>
      <c r="M18" s="41"/>
      <c r="N18" s="54" t="s">
        <v>227</v>
      </c>
      <c r="O18" s="43"/>
      <c r="P18"/>
      <c r="Q18"/>
    </row>
    <row r="19" spans="2:17" ht="15" customHeight="1" x14ac:dyDescent="0.4">
      <c r="B19" s="354"/>
      <c r="C19" s="336"/>
      <c r="D19" s="337"/>
      <c r="E19" s="334" t="s">
        <v>88</v>
      </c>
      <c r="F19" s="335">
        <v>8</v>
      </c>
      <c r="G19" s="42" t="s">
        <v>218</v>
      </c>
      <c r="H19" s="54" t="s">
        <v>219</v>
      </c>
      <c r="I19" s="54" t="s">
        <v>220</v>
      </c>
      <c r="J19" s="41"/>
      <c r="K19" s="54" t="s">
        <v>221</v>
      </c>
      <c r="L19" s="41"/>
      <c r="M19" s="54" t="s">
        <v>222</v>
      </c>
      <c r="N19" s="41"/>
      <c r="O19" s="55" t="s">
        <v>223</v>
      </c>
      <c r="P19"/>
      <c r="Q19"/>
    </row>
    <row r="20" spans="2:17" ht="15" customHeight="1" x14ac:dyDescent="0.4">
      <c r="B20" s="354"/>
      <c r="C20" s="336"/>
      <c r="D20" s="337"/>
      <c r="E20" s="334"/>
      <c r="F20" s="335"/>
      <c r="G20" s="42" t="s">
        <v>224</v>
      </c>
      <c r="H20" s="54" t="s">
        <v>219</v>
      </c>
      <c r="I20" s="54" t="s">
        <v>220</v>
      </c>
      <c r="J20" s="54" t="s">
        <v>225</v>
      </c>
      <c r="K20" s="41"/>
      <c r="L20" s="54" t="s">
        <v>226</v>
      </c>
      <c r="M20" s="41"/>
      <c r="N20" s="54" t="s">
        <v>227</v>
      </c>
      <c r="O20" s="43"/>
      <c r="P20"/>
      <c r="Q20"/>
    </row>
    <row r="21" spans="2:17" ht="15" customHeight="1" x14ac:dyDescent="0.4">
      <c r="B21" s="354"/>
      <c r="C21" s="336"/>
      <c r="D21" s="337"/>
      <c r="E21" s="334" t="s">
        <v>91</v>
      </c>
      <c r="F21" s="335">
        <v>9</v>
      </c>
      <c r="G21" s="42" t="s">
        <v>218</v>
      </c>
      <c r="H21" s="54" t="s">
        <v>219</v>
      </c>
      <c r="I21" s="54" t="s">
        <v>220</v>
      </c>
      <c r="J21" s="41"/>
      <c r="K21" s="54" t="s">
        <v>221</v>
      </c>
      <c r="L21" s="41"/>
      <c r="M21" s="54" t="s">
        <v>222</v>
      </c>
      <c r="N21" s="54" t="s">
        <v>227</v>
      </c>
      <c r="O21" s="59"/>
      <c r="P21"/>
      <c r="Q21"/>
    </row>
    <row r="22" spans="2:17" ht="15" customHeight="1" x14ac:dyDescent="0.4">
      <c r="B22" s="354"/>
      <c r="C22" s="336"/>
      <c r="D22" s="337"/>
      <c r="E22" s="334"/>
      <c r="F22" s="335"/>
      <c r="G22" s="42" t="s">
        <v>224</v>
      </c>
      <c r="H22" s="54" t="s">
        <v>219</v>
      </c>
      <c r="I22" s="54" t="s">
        <v>220</v>
      </c>
      <c r="J22" s="54" t="s">
        <v>225</v>
      </c>
      <c r="K22" s="41"/>
      <c r="L22" s="54" t="s">
        <v>226</v>
      </c>
      <c r="M22" s="41"/>
      <c r="N22" s="54" t="s">
        <v>227</v>
      </c>
      <c r="O22" s="43"/>
      <c r="P22"/>
      <c r="Q22"/>
    </row>
    <row r="23" spans="2:17" ht="15" customHeight="1" x14ac:dyDescent="0.4">
      <c r="B23" s="354"/>
      <c r="C23" s="336"/>
      <c r="D23" s="338" t="s">
        <v>94</v>
      </c>
      <c r="E23" s="334" t="s">
        <v>95</v>
      </c>
      <c r="F23" s="335">
        <v>10</v>
      </c>
      <c r="G23" s="42" t="s">
        <v>218</v>
      </c>
      <c r="H23" s="54" t="s">
        <v>219</v>
      </c>
      <c r="I23" s="54" t="s">
        <v>220</v>
      </c>
      <c r="J23" s="41"/>
      <c r="K23" s="54" t="s">
        <v>221</v>
      </c>
      <c r="L23" s="41"/>
      <c r="M23" s="54" t="s">
        <v>222</v>
      </c>
      <c r="N23" s="54" t="s">
        <v>227</v>
      </c>
      <c r="O23" s="59"/>
      <c r="P23"/>
      <c r="Q23"/>
    </row>
    <row r="24" spans="2:17" ht="15" customHeight="1" x14ac:dyDescent="0.4">
      <c r="B24" s="354"/>
      <c r="C24" s="336"/>
      <c r="D24" s="338"/>
      <c r="E24" s="334"/>
      <c r="F24" s="335"/>
      <c r="G24" s="42" t="s">
        <v>224</v>
      </c>
      <c r="H24" s="54" t="s">
        <v>219</v>
      </c>
      <c r="I24" s="54" t="s">
        <v>220</v>
      </c>
      <c r="J24" s="54" t="s">
        <v>225</v>
      </c>
      <c r="K24" s="41"/>
      <c r="L24" s="54" t="s">
        <v>226</v>
      </c>
      <c r="M24" s="41"/>
      <c r="N24" s="54" t="s">
        <v>227</v>
      </c>
      <c r="O24" s="59"/>
      <c r="P24"/>
      <c r="Q24"/>
    </row>
    <row r="25" spans="2:17" ht="15" customHeight="1" x14ac:dyDescent="0.4">
      <c r="B25" s="354"/>
      <c r="C25" s="336"/>
      <c r="D25" s="338"/>
      <c r="E25" s="347" t="s">
        <v>97</v>
      </c>
      <c r="F25" s="335">
        <v>11</v>
      </c>
      <c r="G25" s="42" t="s">
        <v>218</v>
      </c>
      <c r="H25" s="54" t="s">
        <v>219</v>
      </c>
      <c r="I25" s="54" t="s">
        <v>220</v>
      </c>
      <c r="J25" s="41"/>
      <c r="K25" s="54" t="s">
        <v>221</v>
      </c>
      <c r="L25" s="41"/>
      <c r="M25" s="54" t="s">
        <v>222</v>
      </c>
      <c r="N25" s="54" t="s">
        <v>227</v>
      </c>
      <c r="O25" s="59"/>
      <c r="P25"/>
      <c r="Q25"/>
    </row>
    <row r="26" spans="2:17" ht="15" customHeight="1" x14ac:dyDescent="0.4">
      <c r="B26" s="354"/>
      <c r="C26" s="336"/>
      <c r="D26" s="338"/>
      <c r="E26" s="347"/>
      <c r="F26" s="335"/>
      <c r="G26" s="42" t="s">
        <v>224</v>
      </c>
      <c r="H26" s="54" t="s">
        <v>219</v>
      </c>
      <c r="I26" s="54" t="s">
        <v>220</v>
      </c>
      <c r="J26" s="54" t="s">
        <v>225</v>
      </c>
      <c r="K26" s="41"/>
      <c r="L26" s="54" t="s">
        <v>226</v>
      </c>
      <c r="M26" s="41"/>
      <c r="N26" s="54" t="s">
        <v>227</v>
      </c>
      <c r="O26" s="43"/>
      <c r="P26"/>
      <c r="Q26"/>
    </row>
    <row r="27" spans="2:17" ht="15" customHeight="1" x14ac:dyDescent="0.4">
      <c r="B27" s="354"/>
      <c r="C27" s="336"/>
      <c r="D27" s="337" t="s">
        <v>100</v>
      </c>
      <c r="E27" s="334" t="s">
        <v>100</v>
      </c>
      <c r="F27" s="335">
        <v>12</v>
      </c>
      <c r="G27" s="42" t="s">
        <v>218</v>
      </c>
      <c r="H27" s="54" t="s">
        <v>219</v>
      </c>
      <c r="I27" s="54" t="s">
        <v>220</v>
      </c>
      <c r="J27" s="41"/>
      <c r="K27" s="54" t="s">
        <v>221</v>
      </c>
      <c r="L27" s="41"/>
      <c r="M27" s="54" t="s">
        <v>222</v>
      </c>
      <c r="N27" s="41"/>
      <c r="O27" s="55" t="s">
        <v>223</v>
      </c>
      <c r="P27"/>
      <c r="Q27"/>
    </row>
    <row r="28" spans="2:17" ht="15" customHeight="1" x14ac:dyDescent="0.4">
      <c r="B28" s="354"/>
      <c r="C28" s="336"/>
      <c r="D28" s="337"/>
      <c r="E28" s="334"/>
      <c r="F28" s="335"/>
      <c r="G28" s="42" t="s">
        <v>224</v>
      </c>
      <c r="H28" s="54" t="s">
        <v>219</v>
      </c>
      <c r="I28" s="54" t="s">
        <v>220</v>
      </c>
      <c r="J28" s="54" t="s">
        <v>225</v>
      </c>
      <c r="K28" s="41"/>
      <c r="L28" s="54" t="s">
        <v>226</v>
      </c>
      <c r="M28" s="41"/>
      <c r="N28" s="54" t="s">
        <v>227</v>
      </c>
      <c r="O28" s="43"/>
      <c r="P28"/>
      <c r="Q28"/>
    </row>
    <row r="29" spans="2:17" ht="15" customHeight="1" x14ac:dyDescent="0.4">
      <c r="B29" s="354"/>
      <c r="C29" s="336">
        <v>2</v>
      </c>
      <c r="D29" s="348" t="s">
        <v>228</v>
      </c>
      <c r="E29" s="334" t="s">
        <v>105</v>
      </c>
      <c r="F29" s="335">
        <v>13</v>
      </c>
      <c r="G29" s="42" t="s">
        <v>218</v>
      </c>
      <c r="H29" s="54" t="s">
        <v>219</v>
      </c>
      <c r="I29" s="54" t="s">
        <v>220</v>
      </c>
      <c r="J29" s="54" t="s">
        <v>225</v>
      </c>
      <c r="K29" s="41"/>
      <c r="L29" s="54" t="s">
        <v>226</v>
      </c>
      <c r="M29" s="41"/>
      <c r="N29" s="58"/>
      <c r="O29" s="43"/>
      <c r="P29"/>
      <c r="Q29"/>
    </row>
    <row r="30" spans="2:17" ht="15" customHeight="1" x14ac:dyDescent="0.4">
      <c r="B30" s="354"/>
      <c r="C30" s="336"/>
      <c r="D30" s="348"/>
      <c r="E30" s="334"/>
      <c r="F30" s="335"/>
      <c r="G30" s="42" t="s">
        <v>224</v>
      </c>
      <c r="H30" s="54" t="s">
        <v>219</v>
      </c>
      <c r="I30" s="54" t="s">
        <v>220</v>
      </c>
      <c r="J30" s="54" t="s">
        <v>225</v>
      </c>
      <c r="K30" s="41"/>
      <c r="L30" s="54" t="s">
        <v>226</v>
      </c>
      <c r="M30" s="41"/>
      <c r="N30" s="58"/>
      <c r="O30" s="43"/>
      <c r="P30"/>
      <c r="Q30"/>
    </row>
    <row r="31" spans="2:17" ht="15" customHeight="1" x14ac:dyDescent="0.4">
      <c r="B31" s="354"/>
      <c r="C31" s="336"/>
      <c r="D31" s="348"/>
      <c r="E31" s="334" t="s">
        <v>110</v>
      </c>
      <c r="F31" s="335">
        <v>14</v>
      </c>
      <c r="G31" s="42" t="s">
        <v>218</v>
      </c>
      <c r="H31" s="54" t="s">
        <v>219</v>
      </c>
      <c r="I31" s="54" t="s">
        <v>220</v>
      </c>
      <c r="J31" s="41"/>
      <c r="K31" s="54" t="s">
        <v>221</v>
      </c>
      <c r="L31" s="41"/>
      <c r="M31" s="54" t="s">
        <v>222</v>
      </c>
      <c r="N31" s="41"/>
      <c r="O31" s="55" t="s">
        <v>223</v>
      </c>
      <c r="P31"/>
      <c r="Q31"/>
    </row>
    <row r="32" spans="2:17" ht="15" customHeight="1" x14ac:dyDescent="0.4">
      <c r="B32" s="354"/>
      <c r="C32" s="336"/>
      <c r="D32" s="348"/>
      <c r="E32" s="334"/>
      <c r="F32" s="335"/>
      <c r="G32" s="42" t="s">
        <v>224</v>
      </c>
      <c r="H32" s="54" t="s">
        <v>219</v>
      </c>
      <c r="I32" s="54" t="s">
        <v>220</v>
      </c>
      <c r="J32" s="54" t="s">
        <v>225</v>
      </c>
      <c r="K32" s="41"/>
      <c r="L32" s="54" t="s">
        <v>226</v>
      </c>
      <c r="M32" s="41"/>
      <c r="N32" s="54" t="s">
        <v>227</v>
      </c>
      <c r="O32" s="43"/>
      <c r="P32"/>
      <c r="Q32"/>
    </row>
    <row r="33" spans="2:17" ht="15" customHeight="1" x14ac:dyDescent="0.4">
      <c r="B33" s="354"/>
      <c r="C33" s="336"/>
      <c r="D33" s="348"/>
      <c r="E33" s="334" t="s">
        <v>113</v>
      </c>
      <c r="F33" s="335">
        <v>15</v>
      </c>
      <c r="G33" s="42" t="s">
        <v>218</v>
      </c>
      <c r="H33" s="54" t="s">
        <v>219</v>
      </c>
      <c r="I33" s="54" t="s">
        <v>220</v>
      </c>
      <c r="J33" s="41"/>
      <c r="K33" s="54" t="s">
        <v>221</v>
      </c>
      <c r="L33" s="41"/>
      <c r="M33" s="54" t="s">
        <v>222</v>
      </c>
      <c r="N33" s="41"/>
      <c r="O33" s="55" t="s">
        <v>223</v>
      </c>
      <c r="P33"/>
      <c r="Q33"/>
    </row>
    <row r="34" spans="2:17" ht="15" customHeight="1" x14ac:dyDescent="0.4">
      <c r="B34" s="354"/>
      <c r="C34" s="336"/>
      <c r="D34" s="348"/>
      <c r="E34" s="334"/>
      <c r="F34" s="335"/>
      <c r="G34" s="42" t="s">
        <v>224</v>
      </c>
      <c r="H34" s="54" t="s">
        <v>219</v>
      </c>
      <c r="I34" s="54" t="s">
        <v>220</v>
      </c>
      <c r="J34" s="54" t="s">
        <v>225</v>
      </c>
      <c r="K34" s="41"/>
      <c r="L34" s="54" t="s">
        <v>226</v>
      </c>
      <c r="M34" s="41"/>
      <c r="N34" s="54" t="s">
        <v>227</v>
      </c>
      <c r="O34" s="43"/>
      <c r="P34"/>
      <c r="Q34"/>
    </row>
    <row r="35" spans="2:17" ht="15" customHeight="1" x14ac:dyDescent="0.4">
      <c r="B35" s="354"/>
      <c r="C35" s="336"/>
      <c r="D35" s="348"/>
      <c r="E35" s="334" t="s">
        <v>116</v>
      </c>
      <c r="F35" s="335">
        <v>16</v>
      </c>
      <c r="G35" s="42" t="s">
        <v>218</v>
      </c>
      <c r="H35" s="54" t="s">
        <v>219</v>
      </c>
      <c r="I35" s="54" t="s">
        <v>220</v>
      </c>
      <c r="J35" s="41"/>
      <c r="K35" s="54" t="s">
        <v>221</v>
      </c>
      <c r="L35" s="41"/>
      <c r="M35" s="54" t="s">
        <v>222</v>
      </c>
      <c r="N35" s="41"/>
      <c r="O35" s="55" t="s">
        <v>223</v>
      </c>
      <c r="P35"/>
      <c r="Q35"/>
    </row>
    <row r="36" spans="2:17" ht="15" customHeight="1" x14ac:dyDescent="0.4">
      <c r="B36" s="354"/>
      <c r="C36" s="336"/>
      <c r="D36" s="348"/>
      <c r="E36" s="334"/>
      <c r="F36" s="335"/>
      <c r="G36" s="42" t="s">
        <v>224</v>
      </c>
      <c r="H36" s="54" t="s">
        <v>219</v>
      </c>
      <c r="I36" s="54" t="s">
        <v>220</v>
      </c>
      <c r="J36" s="54" t="s">
        <v>225</v>
      </c>
      <c r="K36" s="41"/>
      <c r="L36" s="54" t="s">
        <v>226</v>
      </c>
      <c r="M36" s="41"/>
      <c r="N36" s="54" t="s">
        <v>227</v>
      </c>
      <c r="O36" s="43"/>
      <c r="P36"/>
      <c r="Q36"/>
    </row>
    <row r="37" spans="2:17" ht="15" customHeight="1" x14ac:dyDescent="0.4">
      <c r="B37" s="354"/>
      <c r="C37" s="336">
        <v>3</v>
      </c>
      <c r="D37" s="348" t="s">
        <v>229</v>
      </c>
      <c r="E37" s="334" t="s">
        <v>119</v>
      </c>
      <c r="F37" s="335">
        <v>17</v>
      </c>
      <c r="G37" s="42" t="s">
        <v>218</v>
      </c>
      <c r="H37" s="54" t="s">
        <v>219</v>
      </c>
      <c r="I37" s="54" t="s">
        <v>220</v>
      </c>
      <c r="J37" s="54" t="s">
        <v>225</v>
      </c>
      <c r="K37" s="41"/>
      <c r="L37" s="54" t="s">
        <v>226</v>
      </c>
      <c r="M37" s="41"/>
      <c r="N37" s="58"/>
      <c r="O37" s="43"/>
      <c r="P37"/>
      <c r="Q37"/>
    </row>
    <row r="38" spans="2:17" ht="15" customHeight="1" x14ac:dyDescent="0.4">
      <c r="B38" s="354"/>
      <c r="C38" s="336"/>
      <c r="D38" s="348"/>
      <c r="E38" s="334"/>
      <c r="F38" s="335"/>
      <c r="G38" s="42" t="s">
        <v>224</v>
      </c>
      <c r="H38" s="54" t="s">
        <v>219</v>
      </c>
      <c r="I38" s="54" t="s">
        <v>220</v>
      </c>
      <c r="J38" s="54" t="s">
        <v>225</v>
      </c>
      <c r="K38" s="41"/>
      <c r="L38" s="54" t="s">
        <v>226</v>
      </c>
      <c r="M38" s="41"/>
      <c r="N38" s="58"/>
      <c r="O38" s="43"/>
      <c r="P38"/>
      <c r="Q38"/>
    </row>
    <row r="39" spans="2:17" ht="15" customHeight="1" x14ac:dyDescent="0.4">
      <c r="B39" s="354"/>
      <c r="C39" s="336"/>
      <c r="D39" s="348"/>
      <c r="E39" s="334" t="s">
        <v>122</v>
      </c>
      <c r="F39" s="335">
        <v>18</v>
      </c>
      <c r="G39" s="42" t="s">
        <v>218</v>
      </c>
      <c r="H39" s="54" t="s">
        <v>219</v>
      </c>
      <c r="I39" s="54" t="s">
        <v>220</v>
      </c>
      <c r="J39" s="41"/>
      <c r="K39" s="54" t="s">
        <v>221</v>
      </c>
      <c r="L39" s="41"/>
      <c r="M39" s="54" t="s">
        <v>222</v>
      </c>
      <c r="N39" s="41"/>
      <c r="O39" s="55" t="s">
        <v>223</v>
      </c>
      <c r="P39"/>
      <c r="Q39"/>
    </row>
    <row r="40" spans="2:17" ht="15" customHeight="1" x14ac:dyDescent="0.4">
      <c r="B40" s="354"/>
      <c r="C40" s="336"/>
      <c r="D40" s="348"/>
      <c r="E40" s="334"/>
      <c r="F40" s="335"/>
      <c r="G40" s="42" t="s">
        <v>224</v>
      </c>
      <c r="H40" s="54" t="s">
        <v>219</v>
      </c>
      <c r="I40" s="54" t="s">
        <v>220</v>
      </c>
      <c r="J40" s="54" t="s">
        <v>225</v>
      </c>
      <c r="K40" s="41"/>
      <c r="L40" s="54" t="s">
        <v>226</v>
      </c>
      <c r="M40" s="41"/>
      <c r="N40" s="54" t="s">
        <v>227</v>
      </c>
      <c r="O40" s="43"/>
      <c r="P40"/>
      <c r="Q40"/>
    </row>
    <row r="41" spans="2:17" ht="15" customHeight="1" x14ac:dyDescent="0.4">
      <c r="B41" s="354"/>
      <c r="C41" s="336"/>
      <c r="D41" s="348"/>
      <c r="E41" s="334" t="s">
        <v>125</v>
      </c>
      <c r="F41" s="335">
        <v>19</v>
      </c>
      <c r="G41" s="42" t="s">
        <v>218</v>
      </c>
      <c r="H41" s="54" t="s">
        <v>219</v>
      </c>
      <c r="I41" s="54" t="s">
        <v>220</v>
      </c>
      <c r="J41" s="41"/>
      <c r="K41" s="54" t="s">
        <v>221</v>
      </c>
      <c r="L41" s="41"/>
      <c r="M41" s="54" t="s">
        <v>222</v>
      </c>
      <c r="N41" s="54" t="s">
        <v>227</v>
      </c>
      <c r="O41" s="59"/>
      <c r="P41"/>
      <c r="Q41"/>
    </row>
    <row r="42" spans="2:17" ht="15" customHeight="1" x14ac:dyDescent="0.4">
      <c r="B42" s="354"/>
      <c r="C42" s="336"/>
      <c r="D42" s="348"/>
      <c r="E42" s="334"/>
      <c r="F42" s="335"/>
      <c r="G42" s="42" t="s">
        <v>224</v>
      </c>
      <c r="H42" s="54" t="s">
        <v>219</v>
      </c>
      <c r="I42" s="54" t="s">
        <v>220</v>
      </c>
      <c r="J42" s="54" t="s">
        <v>225</v>
      </c>
      <c r="K42" s="41"/>
      <c r="L42" s="54" t="s">
        <v>226</v>
      </c>
      <c r="M42" s="41"/>
      <c r="N42" s="54" t="s">
        <v>227</v>
      </c>
      <c r="O42" s="43"/>
      <c r="P42"/>
      <c r="Q42"/>
    </row>
    <row r="43" spans="2:17" ht="15" customHeight="1" x14ac:dyDescent="0.4">
      <c r="B43" s="354"/>
      <c r="C43" s="336"/>
      <c r="D43" s="348"/>
      <c r="E43" s="334" t="s">
        <v>127</v>
      </c>
      <c r="F43" s="335">
        <v>20</v>
      </c>
      <c r="G43" s="42" t="s">
        <v>218</v>
      </c>
      <c r="H43" s="54" t="s">
        <v>219</v>
      </c>
      <c r="I43" s="54" t="s">
        <v>220</v>
      </c>
      <c r="J43" s="41"/>
      <c r="K43" s="54" t="s">
        <v>221</v>
      </c>
      <c r="L43" s="41"/>
      <c r="M43" s="54" t="s">
        <v>222</v>
      </c>
      <c r="N43" s="41"/>
      <c r="O43" s="55" t="s">
        <v>223</v>
      </c>
      <c r="P43"/>
      <c r="Q43"/>
    </row>
    <row r="44" spans="2:17" ht="15" customHeight="1" x14ac:dyDescent="0.4">
      <c r="B44" s="354"/>
      <c r="C44" s="336"/>
      <c r="D44" s="348"/>
      <c r="E44" s="334"/>
      <c r="F44" s="335"/>
      <c r="G44" s="42" t="s">
        <v>224</v>
      </c>
      <c r="H44" s="54" t="s">
        <v>219</v>
      </c>
      <c r="I44" s="54" t="s">
        <v>220</v>
      </c>
      <c r="J44" s="54" t="s">
        <v>225</v>
      </c>
      <c r="K44" s="41"/>
      <c r="L44" s="54" t="s">
        <v>226</v>
      </c>
      <c r="M44" s="41"/>
      <c r="N44" s="54" t="s">
        <v>227</v>
      </c>
      <c r="O44" s="43"/>
      <c r="P44"/>
      <c r="Q44"/>
    </row>
    <row r="45" spans="2:17" ht="15" customHeight="1" x14ac:dyDescent="0.4">
      <c r="B45" s="354"/>
      <c r="C45" s="336"/>
      <c r="D45" s="348"/>
      <c r="E45" s="334" t="s">
        <v>130</v>
      </c>
      <c r="F45" s="335">
        <v>21</v>
      </c>
      <c r="G45" s="42" t="s">
        <v>218</v>
      </c>
      <c r="H45" s="54" t="s">
        <v>219</v>
      </c>
      <c r="I45" s="54" t="s">
        <v>220</v>
      </c>
      <c r="J45" s="41"/>
      <c r="K45" s="54" t="s">
        <v>221</v>
      </c>
      <c r="L45" s="41"/>
      <c r="M45" s="54" t="s">
        <v>222</v>
      </c>
      <c r="N45" s="41"/>
      <c r="O45" s="55" t="s">
        <v>223</v>
      </c>
      <c r="P45"/>
      <c r="Q45"/>
    </row>
    <row r="46" spans="2:17" ht="15" customHeight="1" x14ac:dyDescent="0.4">
      <c r="B46" s="354"/>
      <c r="C46" s="336"/>
      <c r="D46" s="348"/>
      <c r="E46" s="334"/>
      <c r="F46" s="335"/>
      <c r="G46" s="42" t="s">
        <v>224</v>
      </c>
      <c r="H46" s="54" t="s">
        <v>219</v>
      </c>
      <c r="I46" s="54" t="s">
        <v>220</v>
      </c>
      <c r="J46" s="54" t="s">
        <v>225</v>
      </c>
      <c r="K46" s="41"/>
      <c r="L46" s="54" t="s">
        <v>226</v>
      </c>
      <c r="M46" s="41"/>
      <c r="N46" s="54" t="s">
        <v>227</v>
      </c>
      <c r="O46" s="43"/>
      <c r="P46"/>
      <c r="Q46"/>
    </row>
    <row r="47" spans="2:17" ht="15" customHeight="1" x14ac:dyDescent="0.4">
      <c r="B47" s="354"/>
      <c r="C47" s="336">
        <v>4</v>
      </c>
      <c r="D47" s="350"/>
      <c r="E47" s="334" t="s">
        <v>133</v>
      </c>
      <c r="F47" s="335">
        <v>22</v>
      </c>
      <c r="G47" s="42" t="s">
        <v>218</v>
      </c>
      <c r="H47" s="54" t="s">
        <v>219</v>
      </c>
      <c r="I47" s="54" t="s">
        <v>220</v>
      </c>
      <c r="J47" s="54" t="s">
        <v>225</v>
      </c>
      <c r="K47" s="41"/>
      <c r="L47" s="54" t="s">
        <v>226</v>
      </c>
      <c r="M47" s="41"/>
      <c r="N47" s="58"/>
      <c r="O47" s="43"/>
      <c r="P47"/>
      <c r="Q47"/>
    </row>
    <row r="48" spans="2:17" ht="15" customHeight="1" x14ac:dyDescent="0.4">
      <c r="B48" s="355"/>
      <c r="C48" s="349"/>
      <c r="D48" s="351"/>
      <c r="E48" s="352"/>
      <c r="F48" s="353"/>
      <c r="G48" s="42" t="s">
        <v>224</v>
      </c>
      <c r="H48" s="54" t="s">
        <v>219</v>
      </c>
      <c r="I48" s="54" t="s">
        <v>220</v>
      </c>
      <c r="J48" s="54" t="s">
        <v>225</v>
      </c>
      <c r="K48" s="41"/>
      <c r="L48" s="54" t="s">
        <v>226</v>
      </c>
      <c r="M48" s="41"/>
      <c r="N48" s="58"/>
      <c r="O48" s="43"/>
      <c r="P48"/>
      <c r="Q48"/>
    </row>
    <row r="49" spans="2:17" ht="15" customHeight="1" x14ac:dyDescent="0.4">
      <c r="B49" s="357" t="s">
        <v>232</v>
      </c>
      <c r="C49" s="357"/>
      <c r="D49" s="357"/>
      <c r="E49" s="334" t="s">
        <v>233</v>
      </c>
      <c r="F49" s="335">
        <v>23</v>
      </c>
      <c r="G49" s="44" t="s">
        <v>218</v>
      </c>
      <c r="H49" s="54" t="s">
        <v>219</v>
      </c>
      <c r="I49" s="54" t="s">
        <v>220</v>
      </c>
      <c r="J49" s="41"/>
      <c r="K49" s="54" t="s">
        <v>221</v>
      </c>
      <c r="L49" s="41"/>
      <c r="M49" s="54" t="s">
        <v>222</v>
      </c>
      <c r="N49" s="41"/>
      <c r="O49" s="55" t="s">
        <v>223</v>
      </c>
      <c r="P49"/>
      <c r="Q49"/>
    </row>
    <row r="50" spans="2:17" ht="15" customHeight="1" x14ac:dyDescent="0.4">
      <c r="B50" s="357"/>
      <c r="C50" s="357"/>
      <c r="D50" s="357"/>
      <c r="E50" s="334"/>
      <c r="F50" s="335"/>
      <c r="G50" s="44" t="s">
        <v>224</v>
      </c>
      <c r="H50" s="54" t="s">
        <v>219</v>
      </c>
      <c r="I50" s="54" t="s">
        <v>220</v>
      </c>
      <c r="J50" s="54" t="s">
        <v>225</v>
      </c>
      <c r="K50" s="41"/>
      <c r="L50" s="54" t="s">
        <v>226</v>
      </c>
      <c r="M50" s="41"/>
      <c r="N50" s="54" t="s">
        <v>227</v>
      </c>
      <c r="O50" s="43"/>
      <c r="P50"/>
      <c r="Q50"/>
    </row>
    <row r="51" spans="2:17" ht="15" customHeight="1" x14ac:dyDescent="0.4">
      <c r="B51" s="357"/>
      <c r="C51" s="357"/>
      <c r="D51" s="357"/>
      <c r="E51" s="334" t="s">
        <v>138</v>
      </c>
      <c r="F51" s="335">
        <v>24</v>
      </c>
      <c r="G51" s="44" t="s">
        <v>218</v>
      </c>
      <c r="H51" s="54" t="s">
        <v>219</v>
      </c>
      <c r="I51" s="54" t="s">
        <v>220</v>
      </c>
      <c r="J51" s="41"/>
      <c r="K51" s="54" t="s">
        <v>221</v>
      </c>
      <c r="L51" s="41"/>
      <c r="M51" s="54" t="s">
        <v>222</v>
      </c>
      <c r="N51" s="41"/>
      <c r="O51" s="55" t="s">
        <v>223</v>
      </c>
      <c r="P51"/>
      <c r="Q51"/>
    </row>
    <row r="52" spans="2:17" ht="15" customHeight="1" x14ac:dyDescent="0.4">
      <c r="B52" s="357"/>
      <c r="C52" s="357"/>
      <c r="D52" s="357"/>
      <c r="E52" s="334"/>
      <c r="F52" s="335"/>
      <c r="G52" s="44" t="s">
        <v>224</v>
      </c>
      <c r="H52" s="54" t="s">
        <v>219</v>
      </c>
      <c r="I52" s="54" t="s">
        <v>220</v>
      </c>
      <c r="J52" s="54" t="s">
        <v>225</v>
      </c>
      <c r="K52" s="41"/>
      <c r="L52" s="54" t="s">
        <v>226</v>
      </c>
      <c r="M52" s="41"/>
      <c r="N52" s="54" t="s">
        <v>227</v>
      </c>
      <c r="O52" s="43"/>
      <c r="P52"/>
      <c r="Q52"/>
    </row>
    <row r="53" spans="2:17" ht="15" customHeight="1" x14ac:dyDescent="0.4">
      <c r="B53" s="358" t="s">
        <v>231</v>
      </c>
      <c r="C53" s="359"/>
      <c r="D53" s="359"/>
      <c r="E53" s="362" t="s">
        <v>142</v>
      </c>
      <c r="F53" s="335">
        <v>25</v>
      </c>
      <c r="G53" s="44" t="s">
        <v>218</v>
      </c>
      <c r="H53" s="54" t="s">
        <v>219</v>
      </c>
      <c r="I53" s="54" t="s">
        <v>220</v>
      </c>
      <c r="J53" s="41"/>
      <c r="K53" s="54" t="s">
        <v>221</v>
      </c>
      <c r="L53" s="41"/>
      <c r="M53" s="54" t="s">
        <v>222</v>
      </c>
      <c r="N53" s="41"/>
      <c r="O53" s="55" t="s">
        <v>223</v>
      </c>
      <c r="P53"/>
      <c r="Q53"/>
    </row>
    <row r="54" spans="2:17" ht="15" customHeight="1" x14ac:dyDescent="0.4">
      <c r="B54" s="360"/>
      <c r="C54" s="361"/>
      <c r="D54" s="361"/>
      <c r="E54" s="363"/>
      <c r="F54" s="335"/>
      <c r="G54" s="44" t="s">
        <v>224</v>
      </c>
      <c r="H54" s="54" t="s">
        <v>219</v>
      </c>
      <c r="I54" s="54" t="s">
        <v>220</v>
      </c>
      <c r="J54" s="54" t="s">
        <v>225</v>
      </c>
      <c r="K54" s="41"/>
      <c r="L54" s="54" t="s">
        <v>226</v>
      </c>
      <c r="M54" s="41"/>
      <c r="N54" s="54" t="s">
        <v>227</v>
      </c>
      <c r="O54" s="43"/>
      <c r="P54"/>
      <c r="Q54"/>
    </row>
    <row r="55" spans="2:17" ht="15" customHeight="1" x14ac:dyDescent="0.4">
      <c r="B55" s="364" t="s">
        <v>145</v>
      </c>
      <c r="C55" s="365"/>
      <c r="D55" s="365"/>
      <c r="E55" s="368" t="s">
        <v>146</v>
      </c>
      <c r="F55" s="335">
        <v>26</v>
      </c>
      <c r="G55" s="44" t="s">
        <v>179</v>
      </c>
      <c r="H55" s="54" t="s">
        <v>219</v>
      </c>
      <c r="I55" s="54" t="s">
        <v>220</v>
      </c>
      <c r="J55" s="54" t="s">
        <v>225</v>
      </c>
      <c r="K55" s="54" t="s">
        <v>221</v>
      </c>
      <c r="L55" s="54" t="s">
        <v>226</v>
      </c>
      <c r="M55" s="54" t="s">
        <v>222</v>
      </c>
      <c r="N55" s="54" t="s">
        <v>227</v>
      </c>
      <c r="O55" s="55" t="s">
        <v>223</v>
      </c>
      <c r="P55"/>
      <c r="Q55"/>
    </row>
    <row r="56" spans="2:17" ht="15" customHeight="1" x14ac:dyDescent="0.4">
      <c r="B56" s="364"/>
      <c r="C56" s="365"/>
      <c r="D56" s="365"/>
      <c r="E56" s="368"/>
      <c r="F56" s="335"/>
      <c r="G56" s="44" t="s">
        <v>182</v>
      </c>
      <c r="H56" s="54" t="s">
        <v>219</v>
      </c>
      <c r="I56" s="54" t="s">
        <v>220</v>
      </c>
      <c r="J56" s="54" t="s">
        <v>225</v>
      </c>
      <c r="K56" s="54" t="s">
        <v>221</v>
      </c>
      <c r="L56" s="54" t="s">
        <v>226</v>
      </c>
      <c r="M56" s="54" t="s">
        <v>222</v>
      </c>
      <c r="N56" s="54" t="s">
        <v>227</v>
      </c>
      <c r="O56" s="55" t="s">
        <v>223</v>
      </c>
      <c r="P56"/>
      <c r="Q56"/>
    </row>
    <row r="57" spans="2:17" ht="15" customHeight="1" thickBot="1" x14ac:dyDescent="0.45">
      <c r="B57" s="366"/>
      <c r="C57" s="367"/>
      <c r="D57" s="367"/>
      <c r="E57" s="369"/>
      <c r="F57" s="370"/>
      <c r="G57" s="45" t="s">
        <v>184</v>
      </c>
      <c r="H57" s="56" t="s">
        <v>219</v>
      </c>
      <c r="I57" s="56" t="s">
        <v>220</v>
      </c>
      <c r="J57" s="56" t="s">
        <v>225</v>
      </c>
      <c r="K57" s="56" t="s">
        <v>221</v>
      </c>
      <c r="L57" s="56" t="s">
        <v>226</v>
      </c>
      <c r="M57" s="56" t="s">
        <v>222</v>
      </c>
      <c r="N57" s="56" t="s">
        <v>227</v>
      </c>
      <c r="O57" s="57" t="s">
        <v>223</v>
      </c>
      <c r="P57"/>
      <c r="Q57"/>
    </row>
    <row r="58" spans="2:17" ht="14.25" customHeight="1" x14ac:dyDescent="0.4">
      <c r="B58" s="46"/>
      <c r="C58" s="60"/>
      <c r="D58" s="356" t="s">
        <v>264</v>
      </c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50"/>
      <c r="Q58" s="50"/>
    </row>
    <row r="59" spans="2:17" ht="14.25" customHeight="1" x14ac:dyDescent="0.4">
      <c r="B59" s="331" t="s">
        <v>256</v>
      </c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52"/>
    </row>
    <row r="60" spans="2:17" ht="14.25" customHeight="1" x14ac:dyDescent="0.4">
      <c r="B60" s="331" t="s">
        <v>230</v>
      </c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49"/>
    </row>
    <row r="61" spans="2:17" ht="14.25" customHeight="1" x14ac:dyDescent="0.4">
      <c r="B61" s="51"/>
      <c r="C61"/>
    </row>
    <row r="62" spans="2:17" ht="13.5" customHeight="1" x14ac:dyDescent="0.4"/>
    <row r="68" spans="14:21" ht="18.75" x14ac:dyDescent="0.4">
      <c r="N68"/>
      <c r="O68"/>
      <c r="P68"/>
      <c r="Q68"/>
      <c r="R68"/>
      <c r="S68"/>
      <c r="T68"/>
      <c r="U68"/>
    </row>
    <row r="69" spans="14:21" ht="18.75" x14ac:dyDescent="0.4">
      <c r="N69"/>
      <c r="O69"/>
      <c r="P69"/>
      <c r="Q69"/>
      <c r="R69"/>
      <c r="S69"/>
      <c r="T69"/>
      <c r="U69"/>
    </row>
    <row r="70" spans="14:21" ht="18.75" x14ac:dyDescent="0.4">
      <c r="N70"/>
      <c r="O70"/>
      <c r="P70"/>
      <c r="Q70"/>
      <c r="R70"/>
      <c r="S70"/>
      <c r="T70"/>
      <c r="U70"/>
    </row>
  </sheetData>
  <sheetProtection algorithmName="SHA-512" hashValue="jwgzvhHJYBM3pnDaw9nL0p4CeRfHWVTi9Lyv4nm2z/fHukygrrI/oz/DcZ7Oyx0gVmyOvRonNMBRrdVCTgKyQw==" saltValue="JGVzVVkTdBCfuhAyxKNe8g==" spinCount="100000" sheet="1" objects="1" scenarios="1"/>
  <mergeCells count="77">
    <mergeCell ref="D58:O58"/>
    <mergeCell ref="B49:D52"/>
    <mergeCell ref="E49:E50"/>
    <mergeCell ref="F49:F50"/>
    <mergeCell ref="E51:E52"/>
    <mergeCell ref="F51:F52"/>
    <mergeCell ref="B53:D54"/>
    <mergeCell ref="E53:E54"/>
    <mergeCell ref="F53:F54"/>
    <mergeCell ref="B55:D57"/>
    <mergeCell ref="E55:E57"/>
    <mergeCell ref="F55:F57"/>
    <mergeCell ref="C47:C48"/>
    <mergeCell ref="D47:D48"/>
    <mergeCell ref="E47:E48"/>
    <mergeCell ref="F47:F48"/>
    <mergeCell ref="B5:B48"/>
    <mergeCell ref="E9:E10"/>
    <mergeCell ref="F9:F10"/>
    <mergeCell ref="E11:E12"/>
    <mergeCell ref="F11:F12"/>
    <mergeCell ref="E13:E14"/>
    <mergeCell ref="F33:F34"/>
    <mergeCell ref="E35:E36"/>
    <mergeCell ref="F35:F36"/>
    <mergeCell ref="C37:C46"/>
    <mergeCell ref="D37:D46"/>
    <mergeCell ref="E37:E38"/>
    <mergeCell ref="E43:E44"/>
    <mergeCell ref="F43:F44"/>
    <mergeCell ref="E45:E46"/>
    <mergeCell ref="F45:F46"/>
    <mergeCell ref="D27:D28"/>
    <mergeCell ref="E27:E28"/>
    <mergeCell ref="F27:F28"/>
    <mergeCell ref="F37:F38"/>
    <mergeCell ref="E39:E40"/>
    <mergeCell ref="F39:F40"/>
    <mergeCell ref="E41:E42"/>
    <mergeCell ref="F41:F42"/>
    <mergeCell ref="C29:C36"/>
    <mergeCell ref="D29:D36"/>
    <mergeCell ref="E29:E30"/>
    <mergeCell ref="F29:F30"/>
    <mergeCell ref="E31:E32"/>
    <mergeCell ref="F31:F32"/>
    <mergeCell ref="E33:E34"/>
    <mergeCell ref="F23:F24"/>
    <mergeCell ref="E25:E26"/>
    <mergeCell ref="F25:F26"/>
    <mergeCell ref="F13:F14"/>
    <mergeCell ref="D15:D22"/>
    <mergeCell ref="E15:E16"/>
    <mergeCell ref="F15:F16"/>
    <mergeCell ref="B1:Q1"/>
    <mergeCell ref="B2:G2"/>
    <mergeCell ref="B3:G4"/>
    <mergeCell ref="H3:I3"/>
    <mergeCell ref="J3:K3"/>
    <mergeCell ref="L3:M3"/>
    <mergeCell ref="N3:O3"/>
    <mergeCell ref="B59:P59"/>
    <mergeCell ref="B60:P60"/>
    <mergeCell ref="E17:E18"/>
    <mergeCell ref="F17:F18"/>
    <mergeCell ref="E19:E20"/>
    <mergeCell ref="F19:F20"/>
    <mergeCell ref="E21:E22"/>
    <mergeCell ref="C5:C28"/>
    <mergeCell ref="D5:D14"/>
    <mergeCell ref="E5:E6"/>
    <mergeCell ref="F5:F6"/>
    <mergeCell ref="E7:E8"/>
    <mergeCell ref="F7:F8"/>
    <mergeCell ref="F21:F22"/>
    <mergeCell ref="D23:D26"/>
    <mergeCell ref="E23:E24"/>
  </mergeCells>
  <phoneticPr fontId="11"/>
  <printOptions horizontalCentered="1"/>
  <pageMargins left="0.78740157480314965" right="0.39370078740157483" top="0.59055118110236227" bottom="0.19685039370078741" header="0.51181102362204722" footer="0.51181102362204722"/>
  <pageSetup paperSize="9" scale="85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申込用紙記入要領</vt:lpstr>
      <vt:lpstr>申込用紙</vt:lpstr>
      <vt:lpstr>総括表</vt:lpstr>
      <vt:lpstr>出場可能種目一覧表</vt:lpstr>
      <vt:lpstr>出場可能種目一覧表!Print_Area</vt:lpstr>
      <vt:lpstr>申込用紙!Print_Area</vt:lpstr>
      <vt:lpstr>総括表!Print_Area</vt:lpstr>
      <vt:lpstr>種目＿水泳</vt:lpstr>
      <vt:lpstr>所属＿水泳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da ma</dc:creator>
  <cp:lastModifiedBy>障スポ協（３）</cp:lastModifiedBy>
  <cp:lastPrinted>2022-01-24T04:58:17Z</cp:lastPrinted>
  <dcterms:created xsi:type="dcterms:W3CDTF">2021-01-05T07:54:33Z</dcterms:created>
  <dcterms:modified xsi:type="dcterms:W3CDTF">2022-01-24T05:00:48Z</dcterms:modified>
</cp:coreProperties>
</file>