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LANDISK\contents\①R8年度\6 競技会\02 陸上競技\01 開催要項発送関係 ok\申込関係書式\"/>
    </mc:Choice>
  </mc:AlternateContent>
  <xr:revisionPtr revIDLastSave="0" documentId="13_ncr:1_{5B89DD69-72A2-4E39-A460-E9D9DD8C4295}" xr6:coauthVersionLast="47" xr6:coauthVersionMax="47" xr10:uidLastSave="{00000000-0000-0000-0000-000000000000}"/>
  <bookViews>
    <workbookView xWindow="-120" yWindow="-120" windowWidth="29040" windowHeight="15720" activeTab="1" xr2:uid="{00000000-000D-0000-FFFF-FFFF00000000}"/>
  </bookViews>
  <sheets>
    <sheet name="申込用紙記入方法" sheetId="8" r:id="rId1"/>
    <sheet name="申込用紙" sheetId="1" r:id="rId2"/>
    <sheet name="総括表" sheetId="3" r:id="rId3"/>
    <sheet name="出場可能種目一覧表" sheetId="9" r:id="rId4"/>
    <sheet name="出場可能種目一覧表 (2)" sheetId="10" state="hidden" r:id="rId5"/>
  </sheets>
  <definedNames>
    <definedName name="_xlnm.Print_Area" localSheetId="1">申込用紙!$A$1:$AA$56</definedName>
    <definedName name="_xlnm.Print_Area" localSheetId="2">総括表!$A$1:$T$26</definedName>
    <definedName name="Z_32292252_2145_43A0_8DA2_743209BD97E9_.wvu.Cols" localSheetId="1" hidden="1">申込用紙!#REF!,申込用紙!#REF!,申込用紙!#REF!,申込用紙!#REF!,申込用紙!#REF!,申込用紙!#REF!,申込用紙!$AR:$BI</definedName>
    <definedName name="Z_32292252_2145_43A0_8DA2_743209BD97E9_.wvu.Cols" localSheetId="2" hidden="1">総括表!$Q:$S</definedName>
    <definedName name="Z_32292252_2145_43A0_8DA2_743209BD97E9_.wvu.PrintArea" localSheetId="1" hidden="1">申込用紙!$A$1:$AA$56</definedName>
    <definedName name="Z_32292252_2145_43A0_8DA2_743209BD97E9_.wvu.PrintArea" localSheetId="2" hidden="1">総括表!$A$1:$T$26</definedName>
    <definedName name="エントリー">'出場可能種目一覧表 (2)'!$E$5:$U$32</definedName>
    <definedName name="種目＿陸上">申込用紙!$AW$7:$AX$28</definedName>
    <definedName name="所属＿陸上">申込用紙!$AR$8:$AS$74</definedName>
  </definedNames>
  <calcPr calcId="191029"/>
  <customWorkbookViews>
    <customWorkbookView name="Administrator - 個人用ビュー" guid="{32292252-2145-43A0-8DA2-743209BD97E9}"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1" l="1"/>
  <c r="AG8" i="1" s="1"/>
  <c r="AF8" i="1"/>
  <c r="AF9" i="1"/>
  <c r="BL9" i="1" l="1"/>
  <c r="BL10" i="1"/>
  <c r="BL11" i="1"/>
  <c r="BL12" i="1"/>
  <c r="BL13" i="1"/>
  <c r="BL14" i="1"/>
  <c r="BL15" i="1"/>
  <c r="BL16" i="1"/>
  <c r="BL17" i="1"/>
  <c r="BL18" i="1"/>
  <c r="BL19" i="1"/>
  <c r="BL20" i="1"/>
  <c r="BL21" i="1"/>
  <c r="BL22" i="1"/>
  <c r="BL23" i="1"/>
  <c r="BL24" i="1"/>
  <c r="BL25" i="1"/>
  <c r="BL26" i="1"/>
  <c r="BL27" i="1"/>
  <c r="BL28" i="1"/>
  <c r="BL29" i="1"/>
  <c r="BW29" i="1" s="1"/>
  <c r="BL30" i="1"/>
  <c r="BW30" i="1" s="1"/>
  <c r="BL31" i="1"/>
  <c r="BL32" i="1"/>
  <c r="BL33" i="1"/>
  <c r="BL34" i="1"/>
  <c r="BL35" i="1"/>
  <c r="BL36" i="1"/>
  <c r="BL37" i="1"/>
  <c r="BL38" i="1"/>
  <c r="BL39" i="1"/>
  <c r="BL40" i="1"/>
  <c r="BL41" i="1"/>
  <c r="BL42" i="1"/>
  <c r="BL43" i="1"/>
  <c r="BL44" i="1"/>
  <c r="BL45" i="1"/>
  <c r="BW45" i="1" s="1"/>
  <c r="BL46" i="1"/>
  <c r="BW46" i="1" s="1"/>
  <c r="BL47" i="1"/>
  <c r="BL8" i="1"/>
  <c r="BW39" i="1" l="1"/>
  <c r="BW24" i="1"/>
  <c r="BW23" i="1"/>
  <c r="BW21" i="1"/>
  <c r="BW36" i="1"/>
  <c r="BW19" i="1"/>
  <c r="BW40" i="1"/>
  <c r="BW37" i="1"/>
  <c r="BW33" i="1"/>
  <c r="BW31" i="1"/>
  <c r="BW14" i="1"/>
  <c r="BW13" i="1"/>
  <c r="BW43" i="1"/>
  <c r="BW11" i="1"/>
  <c r="BW20" i="1"/>
  <c r="BW35" i="1"/>
  <c r="BW34" i="1"/>
  <c r="BW17" i="1"/>
  <c r="BW16" i="1"/>
  <c r="BW47" i="1"/>
  <c r="BW15" i="1"/>
  <c r="BW27" i="1"/>
  <c r="BW25" i="1"/>
  <c r="BW18" i="1"/>
  <c r="BW41" i="1"/>
  <c r="BW44" i="1"/>
  <c r="BW28" i="1"/>
  <c r="BW12" i="1"/>
  <c r="BW38" i="1"/>
  <c r="BW22" i="1"/>
  <c r="BW32" i="1"/>
  <c r="BW42" i="1"/>
  <c r="BW26" i="1"/>
  <c r="BW10" i="1"/>
  <c r="AH8" i="1"/>
  <c r="BM8" i="1" s="1"/>
  <c r="AH9" i="1"/>
  <c r="BM9" i="1" s="1"/>
  <c r="I9" i="1"/>
  <c r="AG9" i="1" s="1"/>
  <c r="L6" i="3"/>
  <c r="L5" i="3"/>
  <c r="L4" i="3"/>
  <c r="BP9" i="1" l="1"/>
  <c r="BP8" i="1"/>
  <c r="BW8" i="1" s="1"/>
  <c r="BB9" i="1"/>
  <c r="BC9" i="1"/>
  <c r="BD9" i="1"/>
  <c r="BE9" i="1"/>
  <c r="BF9" i="1"/>
  <c r="BG9" i="1"/>
  <c r="BH9" i="1"/>
  <c r="BI9" i="1"/>
  <c r="BB10" i="1"/>
  <c r="BC10" i="1"/>
  <c r="BD10" i="1"/>
  <c r="BE10" i="1"/>
  <c r="BF10" i="1"/>
  <c r="BG10" i="1"/>
  <c r="BH10" i="1"/>
  <c r="BI10" i="1"/>
  <c r="BB11" i="1"/>
  <c r="BC11" i="1"/>
  <c r="BD11" i="1"/>
  <c r="BE11" i="1"/>
  <c r="BF11" i="1"/>
  <c r="BG11" i="1"/>
  <c r="BH11" i="1"/>
  <c r="BI11" i="1"/>
  <c r="BB12" i="1"/>
  <c r="BC12" i="1"/>
  <c r="BD12" i="1"/>
  <c r="BE12" i="1"/>
  <c r="BF12" i="1"/>
  <c r="BG12" i="1"/>
  <c r="BH12" i="1"/>
  <c r="BI12" i="1"/>
  <c r="BB13" i="1"/>
  <c r="BC13" i="1"/>
  <c r="BD13" i="1"/>
  <c r="BE13" i="1"/>
  <c r="BF13" i="1"/>
  <c r="BG13" i="1"/>
  <c r="BH13" i="1"/>
  <c r="BI13" i="1"/>
  <c r="BB14" i="1"/>
  <c r="BC14" i="1"/>
  <c r="BD14" i="1"/>
  <c r="BE14" i="1"/>
  <c r="BF14" i="1"/>
  <c r="BG14" i="1"/>
  <c r="BH14" i="1"/>
  <c r="BI14" i="1"/>
  <c r="BB15" i="1"/>
  <c r="BC15" i="1"/>
  <c r="BD15" i="1"/>
  <c r="BE15" i="1"/>
  <c r="BF15" i="1"/>
  <c r="BG15" i="1"/>
  <c r="BH15" i="1"/>
  <c r="BI15" i="1"/>
  <c r="BB16" i="1"/>
  <c r="BC16" i="1"/>
  <c r="BD16" i="1"/>
  <c r="BE16" i="1"/>
  <c r="BF16" i="1"/>
  <c r="BG16" i="1"/>
  <c r="BH16" i="1"/>
  <c r="BI16" i="1"/>
  <c r="BB17" i="1"/>
  <c r="BC17" i="1"/>
  <c r="BD17" i="1"/>
  <c r="BE17" i="1"/>
  <c r="BF17" i="1"/>
  <c r="BG17" i="1"/>
  <c r="BH17" i="1"/>
  <c r="BI17" i="1"/>
  <c r="BB18" i="1"/>
  <c r="BC18" i="1"/>
  <c r="BD18" i="1"/>
  <c r="BE18" i="1"/>
  <c r="BF18" i="1"/>
  <c r="BG18" i="1"/>
  <c r="BH18" i="1"/>
  <c r="BI18" i="1"/>
  <c r="BB19" i="1"/>
  <c r="BC19" i="1"/>
  <c r="BD19" i="1"/>
  <c r="BE19" i="1"/>
  <c r="BF19" i="1"/>
  <c r="BG19" i="1"/>
  <c r="BH19" i="1"/>
  <c r="BI19" i="1"/>
  <c r="BB20" i="1"/>
  <c r="BC20" i="1"/>
  <c r="BD20" i="1"/>
  <c r="BE20" i="1"/>
  <c r="BF20" i="1"/>
  <c r="BG20" i="1"/>
  <c r="BH20" i="1"/>
  <c r="BI20" i="1"/>
  <c r="BB21" i="1"/>
  <c r="BC21" i="1"/>
  <c r="BD21" i="1"/>
  <c r="BE21" i="1"/>
  <c r="BF21" i="1"/>
  <c r="BG21" i="1"/>
  <c r="BH21" i="1"/>
  <c r="BI21" i="1"/>
  <c r="BB22" i="1"/>
  <c r="BC22" i="1"/>
  <c r="BD22" i="1"/>
  <c r="BE22" i="1"/>
  <c r="BF22" i="1"/>
  <c r="BG22" i="1"/>
  <c r="BH22" i="1"/>
  <c r="BI22" i="1"/>
  <c r="BB23" i="1"/>
  <c r="BC23" i="1"/>
  <c r="BD23" i="1"/>
  <c r="BE23" i="1"/>
  <c r="BF23" i="1"/>
  <c r="BG23" i="1"/>
  <c r="BH23" i="1"/>
  <c r="BI23" i="1"/>
  <c r="BB24" i="1"/>
  <c r="BC24" i="1"/>
  <c r="BD24" i="1"/>
  <c r="BE24" i="1"/>
  <c r="BF24" i="1"/>
  <c r="BG24" i="1"/>
  <c r="BH24" i="1"/>
  <c r="BI24" i="1"/>
  <c r="BB25" i="1"/>
  <c r="BC25" i="1"/>
  <c r="BD25" i="1"/>
  <c r="BE25" i="1"/>
  <c r="BF25" i="1"/>
  <c r="BG25" i="1"/>
  <c r="BH25" i="1"/>
  <c r="BI25" i="1"/>
  <c r="BB26" i="1"/>
  <c r="BC26" i="1"/>
  <c r="BD26" i="1"/>
  <c r="BE26" i="1"/>
  <c r="BF26" i="1"/>
  <c r="BG26" i="1"/>
  <c r="BH26" i="1"/>
  <c r="BI26" i="1"/>
  <c r="BB27" i="1"/>
  <c r="BC27" i="1"/>
  <c r="BD27" i="1"/>
  <c r="BE27" i="1"/>
  <c r="BF27" i="1"/>
  <c r="BG27" i="1"/>
  <c r="BH27" i="1"/>
  <c r="BI27" i="1"/>
  <c r="BB28" i="1"/>
  <c r="BC28" i="1"/>
  <c r="BD28" i="1"/>
  <c r="BE28" i="1"/>
  <c r="BF28" i="1"/>
  <c r="BG28" i="1"/>
  <c r="BH28" i="1"/>
  <c r="BI28" i="1"/>
  <c r="BB29" i="1"/>
  <c r="BC29" i="1"/>
  <c r="BD29" i="1"/>
  <c r="BE29" i="1"/>
  <c r="BF29" i="1"/>
  <c r="BG29" i="1"/>
  <c r="BH29" i="1"/>
  <c r="BI29" i="1"/>
  <c r="BB30" i="1"/>
  <c r="BC30" i="1"/>
  <c r="BD30" i="1"/>
  <c r="BE30" i="1"/>
  <c r="BF30" i="1"/>
  <c r="BG30" i="1"/>
  <c r="BH30" i="1"/>
  <c r="BI30" i="1"/>
  <c r="BB31" i="1"/>
  <c r="BC31" i="1"/>
  <c r="BD31" i="1"/>
  <c r="BE31" i="1"/>
  <c r="BF31" i="1"/>
  <c r="BG31" i="1"/>
  <c r="BH31" i="1"/>
  <c r="BI31" i="1"/>
  <c r="BB32" i="1"/>
  <c r="BC32" i="1"/>
  <c r="BD32" i="1"/>
  <c r="BE32" i="1"/>
  <c r="BF32" i="1"/>
  <c r="BG32" i="1"/>
  <c r="BH32" i="1"/>
  <c r="BI32" i="1"/>
  <c r="BB33" i="1"/>
  <c r="BC33" i="1"/>
  <c r="BD33" i="1"/>
  <c r="BE33" i="1"/>
  <c r="BF33" i="1"/>
  <c r="BG33" i="1"/>
  <c r="BH33" i="1"/>
  <c r="BI33" i="1"/>
  <c r="BB34" i="1"/>
  <c r="BC34" i="1"/>
  <c r="BD34" i="1"/>
  <c r="BE34" i="1"/>
  <c r="BF34" i="1"/>
  <c r="BG34" i="1"/>
  <c r="BH34" i="1"/>
  <c r="BI34" i="1"/>
  <c r="BB35" i="1"/>
  <c r="BC35" i="1"/>
  <c r="BD35" i="1"/>
  <c r="BE35" i="1"/>
  <c r="BF35" i="1"/>
  <c r="BG35" i="1"/>
  <c r="BH35" i="1"/>
  <c r="BI35" i="1"/>
  <c r="BB36" i="1"/>
  <c r="BC36" i="1"/>
  <c r="BD36" i="1"/>
  <c r="BE36" i="1"/>
  <c r="BF36" i="1"/>
  <c r="BG36" i="1"/>
  <c r="BH36" i="1"/>
  <c r="BI36" i="1"/>
  <c r="BB37" i="1"/>
  <c r="BC37" i="1"/>
  <c r="BD37" i="1"/>
  <c r="BE37" i="1"/>
  <c r="BF37" i="1"/>
  <c r="BG37" i="1"/>
  <c r="BH37" i="1"/>
  <c r="BI37" i="1"/>
  <c r="BB38" i="1"/>
  <c r="BC38" i="1"/>
  <c r="BD38" i="1"/>
  <c r="BE38" i="1"/>
  <c r="BF38" i="1"/>
  <c r="BG38" i="1"/>
  <c r="BH38" i="1"/>
  <c r="BI38" i="1"/>
  <c r="BB39" i="1"/>
  <c r="BC39" i="1"/>
  <c r="BD39" i="1"/>
  <c r="BE39" i="1"/>
  <c r="BF39" i="1"/>
  <c r="BG39" i="1"/>
  <c r="BH39" i="1"/>
  <c r="BI39" i="1"/>
  <c r="BB40" i="1"/>
  <c r="BC40" i="1"/>
  <c r="BD40" i="1"/>
  <c r="BE40" i="1"/>
  <c r="BF40" i="1"/>
  <c r="BG40" i="1"/>
  <c r="BH40" i="1"/>
  <c r="BI40" i="1"/>
  <c r="BB41" i="1"/>
  <c r="BC41" i="1"/>
  <c r="BD41" i="1"/>
  <c r="BE41" i="1"/>
  <c r="BF41" i="1"/>
  <c r="BG41" i="1"/>
  <c r="BH41" i="1"/>
  <c r="BI41" i="1"/>
  <c r="BB42" i="1"/>
  <c r="BC42" i="1"/>
  <c r="BD42" i="1"/>
  <c r="BE42" i="1"/>
  <c r="BF42" i="1"/>
  <c r="BG42" i="1"/>
  <c r="BH42" i="1"/>
  <c r="BI42" i="1"/>
  <c r="BB43" i="1"/>
  <c r="BC43" i="1"/>
  <c r="BD43" i="1"/>
  <c r="BE43" i="1"/>
  <c r="BF43" i="1"/>
  <c r="BG43" i="1"/>
  <c r="BH43" i="1"/>
  <c r="BI43" i="1"/>
  <c r="BB44" i="1"/>
  <c r="BC44" i="1"/>
  <c r="BD44" i="1"/>
  <c r="BE44" i="1"/>
  <c r="BF44" i="1"/>
  <c r="BG44" i="1"/>
  <c r="BH44" i="1"/>
  <c r="BI44" i="1"/>
  <c r="BB45" i="1"/>
  <c r="BC45" i="1"/>
  <c r="BD45" i="1"/>
  <c r="BE45" i="1"/>
  <c r="BF45" i="1"/>
  <c r="BG45" i="1"/>
  <c r="BH45" i="1"/>
  <c r="BI45" i="1"/>
  <c r="BB46" i="1"/>
  <c r="BC46" i="1"/>
  <c r="BD46" i="1"/>
  <c r="BE46" i="1"/>
  <c r="BF46" i="1"/>
  <c r="BG46" i="1"/>
  <c r="BH46" i="1"/>
  <c r="BI46" i="1"/>
  <c r="BB47" i="1"/>
  <c r="BC47" i="1"/>
  <c r="BD47" i="1"/>
  <c r="BE47" i="1"/>
  <c r="BF47" i="1"/>
  <c r="BG47" i="1"/>
  <c r="BH47" i="1"/>
  <c r="BI47" i="1"/>
  <c r="BH8" i="1"/>
  <c r="BG8" i="1"/>
  <c r="BF8" i="1"/>
  <c r="BE8" i="1"/>
  <c r="BD8" i="1"/>
  <c r="BC8" i="1"/>
  <c r="BB8" i="1"/>
  <c r="D4" i="3"/>
  <c r="D5" i="3"/>
  <c r="BA46" i="1" l="1"/>
  <c r="AK46" i="1" s="1"/>
  <c r="BA41" i="1"/>
  <c r="AK41" i="1" s="1"/>
  <c r="BA37" i="1"/>
  <c r="AK37" i="1" s="1"/>
  <c r="BA36" i="1"/>
  <c r="AK36" i="1" s="1"/>
  <c r="BA31" i="1"/>
  <c r="AK31" i="1" s="1"/>
  <c r="BA28" i="1"/>
  <c r="AK28" i="1" s="1"/>
  <c r="BA26" i="1"/>
  <c r="AK26" i="1" s="1"/>
  <c r="BA25" i="1"/>
  <c r="AK25" i="1" s="1"/>
  <c r="BA22" i="1"/>
  <c r="AK22" i="1" s="1"/>
  <c r="BA16" i="1"/>
  <c r="AK16" i="1" s="1"/>
  <c r="BA11" i="1"/>
  <c r="AK11" i="1" s="1"/>
  <c r="BA45" i="1"/>
  <c r="AK45" i="1" s="1"/>
  <c r="BA33" i="1"/>
  <c r="AK33" i="1" s="1"/>
  <c r="BA29" i="1"/>
  <c r="AK29" i="1" s="1"/>
  <c r="BA17" i="1"/>
  <c r="AK17" i="1" s="1"/>
  <c r="BA13" i="1"/>
  <c r="AK13" i="1" s="1"/>
  <c r="BA21" i="1"/>
  <c r="AK21" i="1" s="1"/>
  <c r="BA18" i="1"/>
  <c r="AK18" i="1" s="1"/>
  <c r="BA42" i="1"/>
  <c r="AK42" i="1" s="1"/>
  <c r="BA38" i="1"/>
  <c r="AK38" i="1" s="1"/>
  <c r="BA34" i="1"/>
  <c r="AK34" i="1" s="1"/>
  <c r="BA32" i="1"/>
  <c r="AK32" i="1" s="1"/>
  <c r="BA27" i="1"/>
  <c r="AK27" i="1" s="1"/>
  <c r="BA24" i="1"/>
  <c r="AK24" i="1" s="1"/>
  <c r="BA23" i="1"/>
  <c r="AK23" i="1" s="1"/>
  <c r="BA20" i="1"/>
  <c r="AK20" i="1" s="1"/>
  <c r="BA19" i="1"/>
  <c r="AK19" i="1" s="1"/>
  <c r="BA15" i="1"/>
  <c r="AK15" i="1" s="1"/>
  <c r="BA14" i="1"/>
  <c r="AK14" i="1" s="1"/>
  <c r="BA12" i="1"/>
  <c r="AK12" i="1" s="1"/>
  <c r="BA47" i="1"/>
  <c r="AK47" i="1" s="1"/>
  <c r="BA44" i="1"/>
  <c r="AK44" i="1" s="1"/>
  <c r="BA43" i="1"/>
  <c r="AK43" i="1" s="1"/>
  <c r="BA40" i="1"/>
  <c r="AK40" i="1" s="1"/>
  <c r="BA39" i="1"/>
  <c r="AK39" i="1" s="1"/>
  <c r="BA35" i="1"/>
  <c r="AK35" i="1" s="1"/>
  <c r="BA30" i="1"/>
  <c r="AK30" i="1" s="1"/>
  <c r="BA10" i="1"/>
  <c r="AK10" i="1" s="1"/>
  <c r="AI9" i="1" l="1"/>
  <c r="BN9" i="1" s="1"/>
  <c r="AJ9" i="1"/>
  <c r="BO9" i="1" s="1"/>
  <c r="AF10" i="1"/>
  <c r="I10" i="1"/>
  <c r="AG10" i="1" s="1"/>
  <c r="AH10" i="1"/>
  <c r="BM10" i="1" s="1"/>
  <c r="AI10" i="1"/>
  <c r="BN10" i="1" s="1"/>
  <c r="BQ10" i="1" s="1"/>
  <c r="BX10" i="1" s="1"/>
  <c r="AJ10" i="1"/>
  <c r="BO10" i="1" s="1"/>
  <c r="AF11" i="1"/>
  <c r="I11" i="1"/>
  <c r="AG11" i="1" s="1"/>
  <c r="AH11" i="1"/>
  <c r="BM11" i="1" s="1"/>
  <c r="AI11" i="1"/>
  <c r="BN11" i="1" s="1"/>
  <c r="BQ11" i="1" s="1"/>
  <c r="BX11" i="1" s="1"/>
  <c r="AJ11" i="1"/>
  <c r="BO11" i="1" s="1"/>
  <c r="AF12" i="1"/>
  <c r="I12" i="1"/>
  <c r="AG12" i="1" s="1"/>
  <c r="AH12" i="1"/>
  <c r="BM12" i="1" s="1"/>
  <c r="AI12" i="1"/>
  <c r="BN12" i="1" s="1"/>
  <c r="BQ12" i="1" s="1"/>
  <c r="BX12" i="1" s="1"/>
  <c r="AJ12" i="1"/>
  <c r="BO12" i="1" s="1"/>
  <c r="AF13" i="1"/>
  <c r="I13" i="1"/>
  <c r="AG13" i="1" s="1"/>
  <c r="AH13" i="1"/>
  <c r="BM13" i="1" s="1"/>
  <c r="AI13" i="1"/>
  <c r="BN13" i="1" s="1"/>
  <c r="BQ13" i="1" s="1"/>
  <c r="BX13" i="1" s="1"/>
  <c r="AJ13" i="1"/>
  <c r="BO13" i="1" s="1"/>
  <c r="AF14" i="1"/>
  <c r="I14" i="1"/>
  <c r="AG14" i="1" s="1"/>
  <c r="AH14" i="1"/>
  <c r="BM14" i="1" s="1"/>
  <c r="AI14" i="1"/>
  <c r="BN14" i="1" s="1"/>
  <c r="BQ14" i="1" s="1"/>
  <c r="BX14" i="1" s="1"/>
  <c r="AJ14" i="1"/>
  <c r="BO14" i="1" s="1"/>
  <c r="AF15" i="1"/>
  <c r="I15" i="1"/>
  <c r="AG15" i="1" s="1"/>
  <c r="AH15" i="1"/>
  <c r="BM15" i="1" s="1"/>
  <c r="AI15" i="1"/>
  <c r="BN15" i="1" s="1"/>
  <c r="BQ15" i="1" s="1"/>
  <c r="BX15" i="1" s="1"/>
  <c r="AJ15" i="1"/>
  <c r="BO15" i="1" s="1"/>
  <c r="AF16" i="1"/>
  <c r="I16" i="1"/>
  <c r="AG16" i="1" s="1"/>
  <c r="AH16" i="1"/>
  <c r="BM16" i="1" s="1"/>
  <c r="AI16" i="1"/>
  <c r="BN16" i="1" s="1"/>
  <c r="BQ16" i="1" s="1"/>
  <c r="BX16" i="1" s="1"/>
  <c r="AJ16" i="1"/>
  <c r="BO16" i="1" s="1"/>
  <c r="AF17" i="1"/>
  <c r="I17" i="1"/>
  <c r="AG17" i="1" s="1"/>
  <c r="AH17" i="1"/>
  <c r="BM17" i="1" s="1"/>
  <c r="AI17" i="1"/>
  <c r="BN17" i="1" s="1"/>
  <c r="BQ17" i="1" s="1"/>
  <c r="BX17" i="1" s="1"/>
  <c r="AJ17" i="1"/>
  <c r="BO17" i="1" s="1"/>
  <c r="AF18" i="1"/>
  <c r="I18" i="1"/>
  <c r="AG18" i="1" s="1"/>
  <c r="AH18" i="1"/>
  <c r="BM18" i="1" s="1"/>
  <c r="AI18" i="1"/>
  <c r="BN18" i="1" s="1"/>
  <c r="BQ18" i="1" s="1"/>
  <c r="BX18" i="1" s="1"/>
  <c r="AJ18" i="1"/>
  <c r="BO18" i="1" s="1"/>
  <c r="AF19" i="1"/>
  <c r="I19" i="1"/>
  <c r="AG19" i="1" s="1"/>
  <c r="AH19" i="1"/>
  <c r="BM19" i="1" s="1"/>
  <c r="AI19" i="1"/>
  <c r="BN19" i="1" s="1"/>
  <c r="BQ19" i="1" s="1"/>
  <c r="BX19" i="1" s="1"/>
  <c r="AJ19" i="1"/>
  <c r="BO19" i="1" s="1"/>
  <c r="AF20" i="1"/>
  <c r="I20" i="1"/>
  <c r="AG20" i="1" s="1"/>
  <c r="AH20" i="1"/>
  <c r="BM20" i="1" s="1"/>
  <c r="AI20" i="1"/>
  <c r="BN20" i="1" s="1"/>
  <c r="BQ20" i="1" s="1"/>
  <c r="BX20" i="1" s="1"/>
  <c r="AJ20" i="1"/>
  <c r="BO20" i="1" s="1"/>
  <c r="AF21" i="1"/>
  <c r="I21" i="1"/>
  <c r="AG21" i="1" s="1"/>
  <c r="AH21" i="1"/>
  <c r="BM21" i="1" s="1"/>
  <c r="AI21" i="1"/>
  <c r="BN21" i="1" s="1"/>
  <c r="BQ21" i="1" s="1"/>
  <c r="BX21" i="1" s="1"/>
  <c r="AJ21" i="1"/>
  <c r="BO21" i="1" s="1"/>
  <c r="AF22" i="1"/>
  <c r="I22" i="1"/>
  <c r="AG22" i="1" s="1"/>
  <c r="AH22" i="1"/>
  <c r="BM22" i="1" s="1"/>
  <c r="AI22" i="1"/>
  <c r="BN22" i="1" s="1"/>
  <c r="BQ22" i="1" s="1"/>
  <c r="BX22" i="1" s="1"/>
  <c r="AJ22" i="1"/>
  <c r="BO22" i="1" s="1"/>
  <c r="AF23" i="1"/>
  <c r="I23" i="1"/>
  <c r="AG23" i="1" s="1"/>
  <c r="AH23" i="1"/>
  <c r="BM23" i="1" s="1"/>
  <c r="AI23" i="1"/>
  <c r="BN23" i="1" s="1"/>
  <c r="BQ23" i="1" s="1"/>
  <c r="BX23" i="1" s="1"/>
  <c r="AJ23" i="1"/>
  <c r="BO23" i="1" s="1"/>
  <c r="AF24" i="1"/>
  <c r="I24" i="1"/>
  <c r="AG24" i="1" s="1"/>
  <c r="AH24" i="1"/>
  <c r="BM24" i="1" s="1"/>
  <c r="AI24" i="1"/>
  <c r="BN24" i="1" s="1"/>
  <c r="BQ24" i="1" s="1"/>
  <c r="BX24" i="1" s="1"/>
  <c r="AJ24" i="1"/>
  <c r="BO24" i="1" s="1"/>
  <c r="AF25" i="1"/>
  <c r="I25" i="1"/>
  <c r="AG25" i="1" s="1"/>
  <c r="AH25" i="1"/>
  <c r="BM25" i="1" s="1"/>
  <c r="AI25" i="1"/>
  <c r="BN25" i="1" s="1"/>
  <c r="BQ25" i="1" s="1"/>
  <c r="BX25" i="1" s="1"/>
  <c r="AJ25" i="1"/>
  <c r="BO25" i="1" s="1"/>
  <c r="AF26" i="1"/>
  <c r="I26" i="1"/>
  <c r="AG26" i="1" s="1"/>
  <c r="AH26" i="1"/>
  <c r="BM26" i="1" s="1"/>
  <c r="AI26" i="1"/>
  <c r="BN26" i="1" s="1"/>
  <c r="BQ26" i="1" s="1"/>
  <c r="BX26" i="1" s="1"/>
  <c r="AJ26" i="1"/>
  <c r="BO26" i="1" s="1"/>
  <c r="AF27" i="1"/>
  <c r="I27" i="1"/>
  <c r="AG27" i="1" s="1"/>
  <c r="AH27" i="1"/>
  <c r="BM27" i="1" s="1"/>
  <c r="AI27" i="1"/>
  <c r="BN27" i="1" s="1"/>
  <c r="BQ27" i="1" s="1"/>
  <c r="BX27" i="1" s="1"/>
  <c r="AJ27" i="1"/>
  <c r="BO27" i="1" s="1"/>
  <c r="AF28" i="1"/>
  <c r="I28" i="1"/>
  <c r="AG28" i="1" s="1"/>
  <c r="AH28" i="1"/>
  <c r="BM28" i="1" s="1"/>
  <c r="AI28" i="1"/>
  <c r="BN28" i="1" s="1"/>
  <c r="BQ28" i="1" s="1"/>
  <c r="BX28" i="1" s="1"/>
  <c r="AJ28" i="1"/>
  <c r="BO28" i="1" s="1"/>
  <c r="AF29" i="1"/>
  <c r="I29" i="1"/>
  <c r="AG29" i="1" s="1"/>
  <c r="AH29" i="1"/>
  <c r="BM29" i="1" s="1"/>
  <c r="AI29" i="1"/>
  <c r="BN29" i="1" s="1"/>
  <c r="BQ29" i="1" s="1"/>
  <c r="BX29" i="1" s="1"/>
  <c r="AJ29" i="1"/>
  <c r="BO29" i="1" s="1"/>
  <c r="AF30" i="1"/>
  <c r="I30" i="1"/>
  <c r="AG30" i="1" s="1"/>
  <c r="AH30" i="1"/>
  <c r="BM30" i="1" s="1"/>
  <c r="AI30" i="1"/>
  <c r="BN30" i="1" s="1"/>
  <c r="BQ30" i="1" s="1"/>
  <c r="BX30" i="1" s="1"/>
  <c r="AJ30" i="1"/>
  <c r="BO30" i="1" s="1"/>
  <c r="AF31" i="1"/>
  <c r="I31" i="1"/>
  <c r="AG31" i="1" s="1"/>
  <c r="AH31" i="1"/>
  <c r="BM31" i="1" s="1"/>
  <c r="AI31" i="1"/>
  <c r="BN31" i="1" s="1"/>
  <c r="BQ31" i="1" s="1"/>
  <c r="BX31" i="1" s="1"/>
  <c r="AJ31" i="1"/>
  <c r="BO31" i="1" s="1"/>
  <c r="AF32" i="1"/>
  <c r="I32" i="1"/>
  <c r="AG32" i="1" s="1"/>
  <c r="AH32" i="1"/>
  <c r="BM32" i="1" s="1"/>
  <c r="AI32" i="1"/>
  <c r="BN32" i="1" s="1"/>
  <c r="BQ32" i="1" s="1"/>
  <c r="BX32" i="1" s="1"/>
  <c r="AJ32" i="1"/>
  <c r="BO32" i="1" s="1"/>
  <c r="AF33" i="1"/>
  <c r="I33" i="1"/>
  <c r="AG33" i="1" s="1"/>
  <c r="AH33" i="1"/>
  <c r="BM33" i="1" s="1"/>
  <c r="AI33" i="1"/>
  <c r="BN33" i="1" s="1"/>
  <c r="BQ33" i="1" s="1"/>
  <c r="BX33" i="1" s="1"/>
  <c r="AJ33" i="1"/>
  <c r="BO33" i="1" s="1"/>
  <c r="AF34" i="1"/>
  <c r="I34" i="1"/>
  <c r="AG34" i="1" s="1"/>
  <c r="AH34" i="1"/>
  <c r="BM34" i="1" s="1"/>
  <c r="AI34" i="1"/>
  <c r="BN34" i="1" s="1"/>
  <c r="BQ34" i="1" s="1"/>
  <c r="BX34" i="1" s="1"/>
  <c r="AJ34" i="1"/>
  <c r="BO34" i="1" s="1"/>
  <c r="AF35" i="1"/>
  <c r="I35" i="1"/>
  <c r="AG35" i="1" s="1"/>
  <c r="AH35" i="1"/>
  <c r="BM35" i="1" s="1"/>
  <c r="AI35" i="1"/>
  <c r="BN35" i="1" s="1"/>
  <c r="BQ35" i="1" s="1"/>
  <c r="BX35" i="1" s="1"/>
  <c r="AJ35" i="1"/>
  <c r="BO35" i="1" s="1"/>
  <c r="AF36" i="1"/>
  <c r="I36" i="1"/>
  <c r="AG36" i="1" s="1"/>
  <c r="AH36" i="1"/>
  <c r="BM36" i="1" s="1"/>
  <c r="AI36" i="1"/>
  <c r="BN36" i="1" s="1"/>
  <c r="BQ36" i="1" s="1"/>
  <c r="BX36" i="1" s="1"/>
  <c r="AJ36" i="1"/>
  <c r="BO36" i="1" s="1"/>
  <c r="AF37" i="1"/>
  <c r="I37" i="1"/>
  <c r="AG37" i="1" s="1"/>
  <c r="AH37" i="1"/>
  <c r="BM37" i="1" s="1"/>
  <c r="AI37" i="1"/>
  <c r="BN37" i="1" s="1"/>
  <c r="BQ37" i="1" s="1"/>
  <c r="BX37" i="1" s="1"/>
  <c r="AJ37" i="1"/>
  <c r="BO37" i="1" s="1"/>
  <c r="AF38" i="1"/>
  <c r="I38" i="1"/>
  <c r="AG38" i="1" s="1"/>
  <c r="AH38" i="1"/>
  <c r="BM38" i="1" s="1"/>
  <c r="AI38" i="1"/>
  <c r="BN38" i="1" s="1"/>
  <c r="BQ38" i="1" s="1"/>
  <c r="BX38" i="1" s="1"/>
  <c r="AJ38" i="1"/>
  <c r="BO38" i="1" s="1"/>
  <c r="AF39" i="1"/>
  <c r="I39" i="1"/>
  <c r="AG39" i="1" s="1"/>
  <c r="AH39" i="1"/>
  <c r="BM39" i="1" s="1"/>
  <c r="AI39" i="1"/>
  <c r="BN39" i="1" s="1"/>
  <c r="BQ39" i="1" s="1"/>
  <c r="BX39" i="1" s="1"/>
  <c r="AJ39" i="1"/>
  <c r="BO39" i="1" s="1"/>
  <c r="AF40" i="1"/>
  <c r="I40" i="1"/>
  <c r="AG40" i="1" s="1"/>
  <c r="AH40" i="1"/>
  <c r="BM40" i="1" s="1"/>
  <c r="AI40" i="1"/>
  <c r="BN40" i="1" s="1"/>
  <c r="BQ40" i="1" s="1"/>
  <c r="BX40" i="1" s="1"/>
  <c r="AJ40" i="1"/>
  <c r="BO40" i="1" s="1"/>
  <c r="AF41" i="1"/>
  <c r="I41" i="1"/>
  <c r="AG41" i="1" s="1"/>
  <c r="AH41" i="1"/>
  <c r="BM41" i="1" s="1"/>
  <c r="AI41" i="1"/>
  <c r="BN41" i="1" s="1"/>
  <c r="BQ41" i="1" s="1"/>
  <c r="BX41" i="1" s="1"/>
  <c r="AJ41" i="1"/>
  <c r="BO41" i="1" s="1"/>
  <c r="AF42" i="1"/>
  <c r="I42" i="1"/>
  <c r="AG42" i="1" s="1"/>
  <c r="AH42" i="1"/>
  <c r="BM42" i="1" s="1"/>
  <c r="AI42" i="1"/>
  <c r="BN42" i="1" s="1"/>
  <c r="BQ42" i="1" s="1"/>
  <c r="BX42" i="1" s="1"/>
  <c r="AJ42" i="1"/>
  <c r="BO42" i="1" s="1"/>
  <c r="AF43" i="1"/>
  <c r="I43" i="1"/>
  <c r="AG43" i="1" s="1"/>
  <c r="AH43" i="1"/>
  <c r="BM43" i="1" s="1"/>
  <c r="AI43" i="1"/>
  <c r="BN43" i="1" s="1"/>
  <c r="BQ43" i="1" s="1"/>
  <c r="BX43" i="1" s="1"/>
  <c r="AJ43" i="1"/>
  <c r="BO43" i="1" s="1"/>
  <c r="AF44" i="1"/>
  <c r="I44" i="1"/>
  <c r="AG44" i="1" s="1"/>
  <c r="AH44" i="1"/>
  <c r="BM44" i="1" s="1"/>
  <c r="AI44" i="1"/>
  <c r="BN44" i="1" s="1"/>
  <c r="BQ44" i="1" s="1"/>
  <c r="BX44" i="1" s="1"/>
  <c r="AJ44" i="1"/>
  <c r="BO44" i="1" s="1"/>
  <c r="AF45" i="1"/>
  <c r="I45" i="1"/>
  <c r="AG45" i="1" s="1"/>
  <c r="AH45" i="1"/>
  <c r="BM45" i="1" s="1"/>
  <c r="AI45" i="1"/>
  <c r="BN45" i="1" s="1"/>
  <c r="BQ45" i="1" s="1"/>
  <c r="BX45" i="1" s="1"/>
  <c r="AJ45" i="1"/>
  <c r="BO45" i="1" s="1"/>
  <c r="AF46" i="1"/>
  <c r="I46" i="1"/>
  <c r="AG46" i="1" s="1"/>
  <c r="AH46" i="1"/>
  <c r="BM46" i="1" s="1"/>
  <c r="AI46" i="1"/>
  <c r="BN46" i="1" s="1"/>
  <c r="BQ46" i="1" s="1"/>
  <c r="BX46" i="1" s="1"/>
  <c r="AJ46" i="1"/>
  <c r="BO46" i="1" s="1"/>
  <c r="AF47" i="1"/>
  <c r="I47" i="1"/>
  <c r="AG47" i="1" s="1"/>
  <c r="AH47" i="1"/>
  <c r="BM47" i="1" s="1"/>
  <c r="AI47" i="1"/>
  <c r="BN47" i="1" s="1"/>
  <c r="BQ47" i="1" s="1"/>
  <c r="BX47" i="1" s="1"/>
  <c r="AJ47" i="1"/>
  <c r="BO47" i="1" s="1"/>
  <c r="BI8" i="1"/>
  <c r="BA8" i="1" s="1"/>
  <c r="AK8" i="1" s="1"/>
  <c r="AJ8" i="1"/>
  <c r="BO8" i="1" s="1"/>
  <c r="AI8" i="1"/>
  <c r="BN8" i="1" s="1"/>
  <c r="BP31" i="1" l="1"/>
  <c r="BS31" i="1"/>
  <c r="BV31" i="1" s="1"/>
  <c r="BT31" i="1"/>
  <c r="BU31" i="1"/>
  <c r="BP15" i="1"/>
  <c r="BS15" i="1"/>
  <c r="BT15" i="1"/>
  <c r="BU15" i="1"/>
  <c r="BP34" i="1"/>
  <c r="BT34" i="1"/>
  <c r="BS34" i="1"/>
  <c r="BV34" i="1" s="1"/>
  <c r="AB34" i="1" s="1"/>
  <c r="BU34" i="1"/>
  <c r="BP18" i="1"/>
  <c r="BT18" i="1"/>
  <c r="BS18" i="1"/>
  <c r="BU18" i="1"/>
  <c r="BP37" i="1"/>
  <c r="BS37" i="1"/>
  <c r="BV37" i="1" s="1"/>
  <c r="AB37" i="1" s="1"/>
  <c r="BT37" i="1"/>
  <c r="BU37" i="1"/>
  <c r="BP21" i="1"/>
  <c r="BS21" i="1"/>
  <c r="BT21" i="1"/>
  <c r="BU21" i="1"/>
  <c r="BP28" i="1"/>
  <c r="BS28" i="1"/>
  <c r="BT28" i="1"/>
  <c r="BU28" i="1"/>
  <c r="BP24" i="1"/>
  <c r="BS24" i="1"/>
  <c r="BT24" i="1"/>
  <c r="BU24" i="1"/>
  <c r="BP11" i="1"/>
  <c r="BS11" i="1"/>
  <c r="BV11" i="1" s="1"/>
  <c r="BT11" i="1"/>
  <c r="BU11" i="1"/>
  <c r="BP43" i="1"/>
  <c r="BS43" i="1"/>
  <c r="BT43" i="1"/>
  <c r="BU43" i="1"/>
  <c r="BP46" i="1"/>
  <c r="BT46" i="1"/>
  <c r="BS46" i="1"/>
  <c r="BU46" i="1"/>
  <c r="BP30" i="1"/>
  <c r="BS30" i="1"/>
  <c r="BT30" i="1"/>
  <c r="BU30" i="1"/>
  <c r="BP14" i="1"/>
  <c r="BT14" i="1"/>
  <c r="BS14" i="1"/>
  <c r="BU14" i="1"/>
  <c r="BP25" i="1"/>
  <c r="BS25" i="1"/>
  <c r="BT25" i="1"/>
  <c r="BU25" i="1"/>
  <c r="BP44" i="1"/>
  <c r="BS44" i="1"/>
  <c r="BT44" i="1"/>
  <c r="BU44" i="1"/>
  <c r="BP33" i="1"/>
  <c r="BS33" i="1"/>
  <c r="BT33" i="1"/>
  <c r="BU33" i="1"/>
  <c r="BP17" i="1"/>
  <c r="BS17" i="1"/>
  <c r="BV17" i="1" s="1"/>
  <c r="AB17" i="1" s="1"/>
  <c r="BT17" i="1"/>
  <c r="BU17" i="1"/>
  <c r="BP36" i="1"/>
  <c r="BS36" i="1"/>
  <c r="BT36" i="1"/>
  <c r="BU36" i="1"/>
  <c r="BP20" i="1"/>
  <c r="BS20" i="1"/>
  <c r="BT20" i="1"/>
  <c r="BU20" i="1"/>
  <c r="BP47" i="1"/>
  <c r="BS47" i="1"/>
  <c r="BT47" i="1"/>
  <c r="BU47" i="1"/>
  <c r="BP40" i="1"/>
  <c r="BS40" i="1"/>
  <c r="BV40" i="1" s="1"/>
  <c r="AB40" i="1" s="1"/>
  <c r="BT40" i="1"/>
  <c r="BU40" i="1"/>
  <c r="BP23" i="1"/>
  <c r="BS23" i="1"/>
  <c r="BT23" i="1"/>
  <c r="BU23" i="1"/>
  <c r="BP41" i="1"/>
  <c r="BS41" i="1"/>
  <c r="BT41" i="1"/>
  <c r="BU41" i="1"/>
  <c r="BP39" i="1"/>
  <c r="BS39" i="1"/>
  <c r="BT39" i="1"/>
  <c r="BU39" i="1"/>
  <c r="BP42" i="1"/>
  <c r="BS42" i="1"/>
  <c r="BT42" i="1"/>
  <c r="BU42" i="1"/>
  <c r="BP26" i="1"/>
  <c r="BT26" i="1"/>
  <c r="BS26" i="1"/>
  <c r="BU26" i="1"/>
  <c r="BP10" i="1"/>
  <c r="BS10" i="1"/>
  <c r="BT10" i="1"/>
  <c r="BU10" i="1"/>
  <c r="BP29" i="1"/>
  <c r="BS29" i="1"/>
  <c r="BT29" i="1"/>
  <c r="BU29" i="1"/>
  <c r="BP13" i="1"/>
  <c r="BS13" i="1"/>
  <c r="BT13" i="1"/>
  <c r="BU13" i="1"/>
  <c r="BP45" i="1"/>
  <c r="BS45" i="1"/>
  <c r="BT45" i="1"/>
  <c r="BU45" i="1"/>
  <c r="BP32" i="1"/>
  <c r="BS32" i="1"/>
  <c r="BT32" i="1"/>
  <c r="BU32" i="1"/>
  <c r="BP16" i="1"/>
  <c r="BS16" i="1"/>
  <c r="BT16" i="1"/>
  <c r="BU16" i="1"/>
  <c r="BP35" i="1"/>
  <c r="BS35" i="1"/>
  <c r="BT35" i="1"/>
  <c r="BU35" i="1"/>
  <c r="BP19" i="1"/>
  <c r="BS19" i="1"/>
  <c r="BT19" i="1"/>
  <c r="BU19" i="1"/>
  <c r="BP12" i="1"/>
  <c r="BS12" i="1"/>
  <c r="BT12" i="1"/>
  <c r="BU12" i="1"/>
  <c r="BP27" i="1"/>
  <c r="BS27" i="1"/>
  <c r="BT27" i="1"/>
  <c r="BU27" i="1"/>
  <c r="BP38" i="1"/>
  <c r="BS38" i="1"/>
  <c r="BT38" i="1"/>
  <c r="BU38" i="1"/>
  <c r="BP22" i="1"/>
  <c r="BS22" i="1"/>
  <c r="BT22" i="1"/>
  <c r="BU22" i="1"/>
  <c r="BQ9" i="1"/>
  <c r="BX9" i="1" s="1"/>
  <c r="BS9" i="1"/>
  <c r="BT9" i="1"/>
  <c r="BU9" i="1"/>
  <c r="BQ8" i="1"/>
  <c r="BS8" i="1"/>
  <c r="BT8" i="1"/>
  <c r="BU8" i="1"/>
  <c r="BY31" i="1"/>
  <c r="AD31" i="1" s="1"/>
  <c r="BR31" i="1"/>
  <c r="BY15" i="1"/>
  <c r="AD15" i="1" s="1"/>
  <c r="BR15" i="1"/>
  <c r="BY21" i="1"/>
  <c r="AD21" i="1" s="1"/>
  <c r="BR21" i="1"/>
  <c r="BR24" i="1"/>
  <c r="BY24" i="1"/>
  <c r="AD24" i="1" s="1"/>
  <c r="BR27" i="1"/>
  <c r="BY27" i="1"/>
  <c r="AD27" i="1" s="1"/>
  <c r="BY11" i="1"/>
  <c r="AD11" i="1" s="1"/>
  <c r="BR11" i="1"/>
  <c r="BR30" i="1"/>
  <c r="BY30" i="1"/>
  <c r="AD30" i="1" s="1"/>
  <c r="BY14" i="1"/>
  <c r="AD14" i="1" s="1"/>
  <c r="BR14" i="1"/>
  <c r="BY33" i="1"/>
  <c r="AD33" i="1" s="1"/>
  <c r="BR33" i="1"/>
  <c r="BY17" i="1"/>
  <c r="AD17" i="1" s="1"/>
  <c r="BR17" i="1"/>
  <c r="BY46" i="1"/>
  <c r="AD46" i="1" s="1"/>
  <c r="BR46" i="1"/>
  <c r="BY36" i="1"/>
  <c r="AD36" i="1" s="1"/>
  <c r="BR36" i="1"/>
  <c r="BY20" i="1"/>
  <c r="AD20" i="1" s="1"/>
  <c r="BR20" i="1"/>
  <c r="BY39" i="1"/>
  <c r="AD39" i="1" s="1"/>
  <c r="BR39" i="1"/>
  <c r="BY23" i="1"/>
  <c r="AD23" i="1" s="1"/>
  <c r="BR23" i="1"/>
  <c r="BY26" i="1"/>
  <c r="AD26" i="1" s="1"/>
  <c r="BR26" i="1"/>
  <c r="BY10" i="1"/>
  <c r="AD10" i="1" s="1"/>
  <c r="BR10" i="1"/>
  <c r="BY47" i="1"/>
  <c r="AD47" i="1" s="1"/>
  <c r="BR47" i="1"/>
  <c r="BR43" i="1"/>
  <c r="BY43" i="1"/>
  <c r="AD43" i="1" s="1"/>
  <c r="BR45" i="1"/>
  <c r="BY45" i="1"/>
  <c r="AD45" i="1" s="1"/>
  <c r="BR29" i="1"/>
  <c r="BY29" i="1"/>
  <c r="AD29" i="1" s="1"/>
  <c r="BR13" i="1"/>
  <c r="BY13" i="1"/>
  <c r="AD13" i="1" s="1"/>
  <c r="BY32" i="1"/>
  <c r="AD32" i="1" s="1"/>
  <c r="BR32" i="1"/>
  <c r="BR16" i="1"/>
  <c r="BY16" i="1"/>
  <c r="AD16" i="1" s="1"/>
  <c r="BY18" i="1"/>
  <c r="AD18" i="1" s="1"/>
  <c r="BR18" i="1"/>
  <c r="BY40" i="1"/>
  <c r="AD40" i="1" s="1"/>
  <c r="BR40" i="1"/>
  <c r="BY42" i="1"/>
  <c r="AD42" i="1" s="1"/>
  <c r="BR42" i="1"/>
  <c r="BR19" i="1"/>
  <c r="BY19" i="1"/>
  <c r="AD19" i="1" s="1"/>
  <c r="BY34" i="1"/>
  <c r="AD34" i="1" s="1"/>
  <c r="BR34" i="1"/>
  <c r="BY38" i="1"/>
  <c r="AD38" i="1" s="1"/>
  <c r="BR38" i="1"/>
  <c r="BY22" i="1"/>
  <c r="AD22" i="1" s="1"/>
  <c r="BR22" i="1"/>
  <c r="BR37" i="1"/>
  <c r="BY37" i="1"/>
  <c r="AD37" i="1" s="1"/>
  <c r="BY41" i="1"/>
  <c r="AD41" i="1" s="1"/>
  <c r="BR41" i="1"/>
  <c r="BY25" i="1"/>
  <c r="AD25" i="1" s="1"/>
  <c r="BR25" i="1"/>
  <c r="BR35" i="1"/>
  <c r="BY35" i="1"/>
  <c r="AD35" i="1" s="1"/>
  <c r="BR8" i="1"/>
  <c r="BY8" i="1" s="1"/>
  <c r="AD8" i="1" s="1"/>
  <c r="BY44" i="1"/>
  <c r="AD44" i="1" s="1"/>
  <c r="BR44" i="1"/>
  <c r="BY28" i="1"/>
  <c r="AD28" i="1" s="1"/>
  <c r="BR28" i="1"/>
  <c r="BY12" i="1"/>
  <c r="AD12" i="1" s="1"/>
  <c r="BR12" i="1"/>
  <c r="BR9" i="1"/>
  <c r="BY9" i="1" s="1"/>
  <c r="AD9" i="1" s="1"/>
  <c r="BW9" i="1"/>
  <c r="I14" i="3"/>
  <c r="I11" i="3"/>
  <c r="S11" i="3"/>
  <c r="S20" i="3" s="1"/>
  <c r="R11" i="3"/>
  <c r="R20" i="3" s="1"/>
  <c r="P17" i="3"/>
  <c r="K14" i="3"/>
  <c r="G14" i="3"/>
  <c r="K11" i="3"/>
  <c r="G11" i="3"/>
  <c r="H14" i="3"/>
  <c r="H11" i="3"/>
  <c r="O17" i="3"/>
  <c r="J14" i="3"/>
  <c r="F14" i="3"/>
  <c r="J11" i="3"/>
  <c r="F11" i="3"/>
  <c r="O11" i="3"/>
  <c r="P14" i="3"/>
  <c r="E14" i="3"/>
  <c r="P11" i="3"/>
  <c r="E11" i="3"/>
  <c r="O14" i="3"/>
  <c r="D14" i="3"/>
  <c r="D11" i="3"/>
  <c r="BA9" i="1"/>
  <c r="AK9" i="1" s="1"/>
  <c r="BV22" i="1" l="1"/>
  <c r="AB22" i="1" s="1"/>
  <c r="BV25" i="1"/>
  <c r="BV16" i="1"/>
  <c r="AB16" i="1" s="1"/>
  <c r="BV8" i="1"/>
  <c r="AB8" i="1" s="1"/>
  <c r="BV27" i="1"/>
  <c r="BV33" i="1"/>
  <c r="AB33" i="1" s="1"/>
  <c r="BV36" i="1"/>
  <c r="AB36" i="1" s="1"/>
  <c r="BV9" i="1"/>
  <c r="AB9" i="1" s="1"/>
  <c r="BV12" i="1"/>
  <c r="AB12" i="1" s="1"/>
  <c r="BV32" i="1"/>
  <c r="AB32" i="1" s="1"/>
  <c r="BV44" i="1"/>
  <c r="AC22" i="1"/>
  <c r="BV26" i="1"/>
  <c r="AC26" i="1" s="1"/>
  <c r="BV43" i="1"/>
  <c r="AC43" i="1" s="1"/>
  <c r="BV30" i="1"/>
  <c r="BV38" i="1"/>
  <c r="BV45" i="1"/>
  <c r="BV39" i="1"/>
  <c r="AC40" i="1"/>
  <c r="BV21" i="1"/>
  <c r="BV10" i="1"/>
  <c r="AC37" i="1"/>
  <c r="BV35" i="1"/>
  <c r="BV47" i="1"/>
  <c r="AC17" i="1"/>
  <c r="AC11" i="1"/>
  <c r="AB11" i="1"/>
  <c r="AC27" i="1"/>
  <c r="AB27" i="1"/>
  <c r="BV41" i="1"/>
  <c r="BV15" i="1"/>
  <c r="BV13" i="1"/>
  <c r="BV20" i="1"/>
  <c r="BV24" i="1"/>
  <c r="BV14" i="1"/>
  <c r="BV23" i="1"/>
  <c r="BV46" i="1"/>
  <c r="BV18" i="1"/>
  <c r="AC31" i="1"/>
  <c r="AB31" i="1"/>
  <c r="BV29" i="1"/>
  <c r="BV42" i="1"/>
  <c r="AC25" i="1"/>
  <c r="AB25" i="1"/>
  <c r="BV28" i="1"/>
  <c r="AC34" i="1"/>
  <c r="BV19" i="1"/>
  <c r="BX8" i="1"/>
  <c r="R21" i="3"/>
  <c r="I20" i="3"/>
  <c r="H15" i="3"/>
  <c r="O18" i="3"/>
  <c r="F12" i="3"/>
  <c r="P20" i="3"/>
  <c r="K20" i="3"/>
  <c r="H20" i="3"/>
  <c r="H12" i="3"/>
  <c r="O12" i="3"/>
  <c r="O20" i="3"/>
  <c r="J20" i="3"/>
  <c r="J12" i="3"/>
  <c r="M14" i="3"/>
  <c r="F20" i="3"/>
  <c r="F15" i="3"/>
  <c r="M11" i="3"/>
  <c r="E20" i="3"/>
  <c r="L14" i="3"/>
  <c r="D15" i="3"/>
  <c r="D20" i="3"/>
  <c r="L11" i="3"/>
  <c r="D12" i="3"/>
  <c r="O15" i="3"/>
  <c r="G20" i="3"/>
  <c r="J15" i="3"/>
  <c r="AC8" i="1" l="1"/>
  <c r="AC16" i="1"/>
  <c r="AC36" i="1"/>
  <c r="AC32" i="1"/>
  <c r="AC33" i="1"/>
  <c r="AC9" i="1"/>
  <c r="AC12" i="1"/>
  <c r="AB26" i="1"/>
  <c r="AB43" i="1"/>
  <c r="AB44" i="1"/>
  <c r="AC44" i="1"/>
  <c r="AB30" i="1"/>
  <c r="AC30" i="1"/>
  <c r="AB29" i="1"/>
  <c r="AC29" i="1"/>
  <c r="AC35" i="1"/>
  <c r="AB35" i="1"/>
  <c r="AB46" i="1"/>
  <c r="AC46" i="1"/>
  <c r="AC10" i="1"/>
  <c r="AB10" i="1"/>
  <c r="AB18" i="1"/>
  <c r="AC18" i="1"/>
  <c r="AB21" i="1"/>
  <c r="AC21" i="1"/>
  <c r="AB14" i="1"/>
  <c r="AC14" i="1"/>
  <c r="AB28" i="1"/>
  <c r="AC28" i="1"/>
  <c r="AB20" i="1"/>
  <c r="AC20" i="1"/>
  <c r="AC23" i="1"/>
  <c r="AB23" i="1"/>
  <c r="AB13" i="1"/>
  <c r="AC13" i="1"/>
  <c r="AB39" i="1"/>
  <c r="AC39" i="1"/>
  <c r="AB47" i="1"/>
  <c r="AC47" i="1"/>
  <c r="AC19" i="1"/>
  <c r="AB19" i="1"/>
  <c r="AB15" i="1"/>
  <c r="AC15" i="1"/>
  <c r="AB45" i="1"/>
  <c r="AC45" i="1"/>
  <c r="AB24" i="1"/>
  <c r="AC24" i="1"/>
  <c r="AB42" i="1"/>
  <c r="AC42" i="1"/>
  <c r="AB41" i="1"/>
  <c r="AC41" i="1"/>
  <c r="AB38" i="1"/>
  <c r="AC38" i="1"/>
  <c r="H21" i="3"/>
  <c r="L15" i="3"/>
  <c r="L20" i="3"/>
  <c r="L12" i="3"/>
  <c r="F21" i="3"/>
  <c r="D21" i="3"/>
  <c r="M20" i="3"/>
  <c r="O21" i="3"/>
  <c r="J21" i="3"/>
  <c r="L21" i="3" l="1"/>
  <c r="D22" i="3" s="1"/>
</calcChain>
</file>

<file path=xl/sharedStrings.xml><?xml version="1.0" encoding="utf-8"?>
<sst xmlns="http://schemas.openxmlformats.org/spreadsheetml/2006/main" count="881" uniqueCount="338">
  <si>
    <t>陸上競技</t>
    <rPh sb="0" eb="2">
      <t>リクジョウ</t>
    </rPh>
    <rPh sb="2" eb="4">
      <t>キョウギ</t>
    </rPh>
    <phoneticPr fontId="2"/>
  </si>
  <si>
    <t>所属</t>
    <rPh sb="0" eb="2">
      <t>ショゾク</t>
    </rPh>
    <phoneticPr fontId="2"/>
  </si>
  <si>
    <t>申込責任者名</t>
    <rPh sb="0" eb="2">
      <t>モウシコミ</t>
    </rPh>
    <rPh sb="2" eb="5">
      <t>セキニンシャ</t>
    </rPh>
    <rPh sb="5" eb="6">
      <t>メイ</t>
    </rPh>
    <phoneticPr fontId="2"/>
  </si>
  <si>
    <t>TEL</t>
    <phoneticPr fontId="2"/>
  </si>
  <si>
    <t>E-mail</t>
    <phoneticPr fontId="2"/>
  </si>
  <si>
    <t>FAX</t>
    <phoneticPr fontId="2"/>
  </si>
  <si>
    <t>　　　　　　</t>
    <phoneticPr fontId="2"/>
  </si>
  <si>
    <t>名簿
NO.</t>
    <rPh sb="0" eb="2">
      <t>メイボ</t>
    </rPh>
    <phoneticPr fontId="2"/>
  </si>
  <si>
    <t>氏名</t>
    <rPh sb="0" eb="2">
      <t>シメイ</t>
    </rPh>
    <phoneticPr fontId="2"/>
  </si>
  <si>
    <t>フリガナ</t>
    <phoneticPr fontId="2"/>
  </si>
  <si>
    <t>性別</t>
    <rPh sb="0" eb="2">
      <t>セイベツ</t>
    </rPh>
    <phoneticPr fontId="2"/>
  </si>
  <si>
    <t>年齢</t>
    <rPh sb="0" eb="2">
      <t>ネンレイ</t>
    </rPh>
    <phoneticPr fontId="2"/>
  </si>
  <si>
    <t>障害
区分</t>
    <rPh sb="0" eb="2">
      <t>ショウガイ</t>
    </rPh>
    <rPh sb="3" eb="5">
      <t>クブン</t>
    </rPh>
    <phoneticPr fontId="2"/>
  </si>
  <si>
    <t>障害
種別</t>
    <rPh sb="0" eb="2">
      <t>ショウガイ</t>
    </rPh>
    <rPh sb="3" eb="5">
      <t>シュベツ</t>
    </rPh>
    <phoneticPr fontId="2"/>
  </si>
  <si>
    <t>年齢
区分</t>
    <rPh sb="0" eb="2">
      <t>ネンレイ</t>
    </rPh>
    <rPh sb="3" eb="5">
      <t>クブン</t>
    </rPh>
    <phoneticPr fontId="2"/>
  </si>
  <si>
    <t>所属
№</t>
    <rPh sb="0" eb="2">
      <t>ショゾク</t>
    </rPh>
    <phoneticPr fontId="2"/>
  </si>
  <si>
    <t>種目</t>
    <rPh sb="0" eb="2">
      <t>シュモク</t>
    </rPh>
    <phoneticPr fontId="2"/>
  </si>
  <si>
    <t>特記事項</t>
    <rPh sb="0" eb="2">
      <t>トッキ</t>
    </rPh>
    <rPh sb="2" eb="4">
      <t>ジコウ</t>
    </rPh>
    <phoneticPr fontId="2"/>
  </si>
  <si>
    <t>身体障害者</t>
    <rPh sb="0" eb="2">
      <t>シンタイ</t>
    </rPh>
    <rPh sb="2" eb="5">
      <t>ショウガイシャ</t>
    </rPh>
    <phoneticPr fontId="2"/>
  </si>
  <si>
    <t>知的障害者</t>
    <rPh sb="0" eb="2">
      <t>チテキ</t>
    </rPh>
    <rPh sb="2" eb="5">
      <t>ショウガイシャ</t>
    </rPh>
    <phoneticPr fontId="2"/>
  </si>
  <si>
    <t>全国
大会
出場
希望</t>
    <rPh sb="0" eb="2">
      <t>ゼンコク</t>
    </rPh>
    <rPh sb="3" eb="5">
      <t>タイカイ</t>
    </rPh>
    <rPh sb="6" eb="8">
      <t>シュツジョウ</t>
    </rPh>
    <rPh sb="9" eb="11">
      <t>キボウ</t>
    </rPh>
    <phoneticPr fontId="2"/>
  </si>
  <si>
    <t>備考</t>
    <rPh sb="0" eb="2">
      <t>ビコウ</t>
    </rPh>
    <phoneticPr fontId="2"/>
  </si>
  <si>
    <t>№</t>
    <phoneticPr fontId="2"/>
  </si>
  <si>
    <t>障害種別</t>
    <rPh sb="0" eb="4">
      <t>ショウガイシュベツ</t>
    </rPh>
    <phoneticPr fontId="2"/>
  </si>
  <si>
    <t>種目名</t>
    <rPh sb="0" eb="3">
      <t>シュモクメイ</t>
    </rPh>
    <phoneticPr fontId="2"/>
  </si>
  <si>
    <t>種目№</t>
    <rPh sb="0" eb="2">
      <t>シュモク</t>
    </rPh>
    <phoneticPr fontId="2"/>
  </si>
  <si>
    <t>障害程度</t>
    <rPh sb="0" eb="4">
      <t>ショウガイテイド</t>
    </rPh>
    <phoneticPr fontId="2"/>
  </si>
  <si>
    <t>特記事項</t>
    <rPh sb="0" eb="4">
      <t>トッキジコウ</t>
    </rPh>
    <phoneticPr fontId="2"/>
  </si>
  <si>
    <t>障害種別</t>
    <rPh sb="0" eb="2">
      <t>ショウガイ</t>
    </rPh>
    <rPh sb="2" eb="4">
      <t>シュベツ</t>
    </rPh>
    <phoneticPr fontId="2"/>
  </si>
  <si>
    <t>年齢区分</t>
    <rPh sb="0" eb="2">
      <t>ネンレイ</t>
    </rPh>
    <rPh sb="2" eb="4">
      <t>クブン</t>
    </rPh>
    <phoneticPr fontId="2"/>
  </si>
  <si>
    <t>種目１</t>
    <rPh sb="0" eb="2">
      <t>シュモク</t>
    </rPh>
    <phoneticPr fontId="2"/>
  </si>
  <si>
    <t>種目２</t>
    <rPh sb="0" eb="2">
      <t>シュモク</t>
    </rPh>
    <phoneticPr fontId="2"/>
  </si>
  <si>
    <t>リレー</t>
    <phoneticPr fontId="2"/>
  </si>
  <si>
    <t>伴走</t>
    <rPh sb="0" eb="2">
      <t>バンソウ</t>
    </rPh>
    <phoneticPr fontId="2"/>
  </si>
  <si>
    <t>音源</t>
    <rPh sb="0" eb="2">
      <t>オンゲン</t>
    </rPh>
    <phoneticPr fontId="2"/>
  </si>
  <si>
    <t>介助</t>
    <rPh sb="0" eb="2">
      <t>カイジョ</t>
    </rPh>
    <phoneticPr fontId="2"/>
  </si>
  <si>
    <t>両駆</t>
    <rPh sb="0" eb="1">
      <t>リョウ</t>
    </rPh>
    <rPh sb="1" eb="2">
      <t>ク</t>
    </rPh>
    <phoneticPr fontId="2"/>
  </si>
  <si>
    <t>片駆</t>
    <rPh sb="0" eb="1">
      <t>カタ</t>
    </rPh>
    <rPh sb="1" eb="2">
      <t>ク</t>
    </rPh>
    <phoneticPr fontId="2"/>
  </si>
  <si>
    <t>足駆</t>
    <rPh sb="0" eb="1">
      <t>アシ</t>
    </rPh>
    <rPh sb="1" eb="2">
      <t>ク</t>
    </rPh>
    <phoneticPr fontId="2"/>
  </si>
  <si>
    <t>電動</t>
    <rPh sb="0" eb="2">
      <t>デンドウ</t>
    </rPh>
    <phoneticPr fontId="2"/>
  </si>
  <si>
    <t>他(記載)</t>
    <rPh sb="0" eb="1">
      <t>ホカ</t>
    </rPh>
    <rPh sb="2" eb="4">
      <t>キサイ</t>
    </rPh>
    <phoneticPr fontId="2"/>
  </si>
  <si>
    <t>身障
手帳</t>
    <rPh sb="0" eb="2">
      <t>シンショウ</t>
    </rPh>
    <rPh sb="3" eb="5">
      <t>テチョウ</t>
    </rPh>
    <phoneticPr fontId="2"/>
  </si>
  <si>
    <t>障害
等級</t>
    <rPh sb="0" eb="2">
      <t>ショウガイ</t>
    </rPh>
    <rPh sb="3" eb="5">
      <t>トウキュウ</t>
    </rPh>
    <phoneticPr fontId="2"/>
  </si>
  <si>
    <t>障害名</t>
    <rPh sb="0" eb="2">
      <t>ショウガイ</t>
    </rPh>
    <rPh sb="2" eb="3">
      <t>メイ</t>
    </rPh>
    <phoneticPr fontId="2"/>
  </si>
  <si>
    <t>療育
手帳</t>
    <rPh sb="0" eb="2">
      <t>リョウイク</t>
    </rPh>
    <rPh sb="3" eb="5">
      <t>テチョウ</t>
    </rPh>
    <phoneticPr fontId="2"/>
  </si>
  <si>
    <t>障害
程度</t>
    <rPh sb="0" eb="2">
      <t>ショウガイ</t>
    </rPh>
    <rPh sb="3" eb="5">
      <t>テイド</t>
    </rPh>
    <phoneticPr fontId="2"/>
  </si>
  <si>
    <t>事項集計</t>
    <rPh sb="0" eb="2">
      <t>ジコウ</t>
    </rPh>
    <rPh sb="2" eb="4">
      <t>シュウケイ</t>
    </rPh>
    <phoneticPr fontId="2"/>
  </si>
  <si>
    <t>肢体不自由</t>
    <rPh sb="0" eb="2">
      <t>シタイ</t>
    </rPh>
    <rPh sb="2" eb="5">
      <t>フジユウ</t>
    </rPh>
    <phoneticPr fontId="2"/>
  </si>
  <si>
    <t>上肢</t>
    <rPh sb="0" eb="2">
      <t>ジョウシ</t>
    </rPh>
    <phoneticPr fontId="2"/>
  </si>
  <si>
    <t>朝日町</t>
    <rPh sb="0" eb="3">
      <t>アサヒマチ</t>
    </rPh>
    <phoneticPr fontId="2"/>
  </si>
  <si>
    <t>肢</t>
    <rPh sb="0" eb="1">
      <t>シ</t>
    </rPh>
    <phoneticPr fontId="2"/>
  </si>
  <si>
    <t>50m</t>
    <phoneticPr fontId="2"/>
  </si>
  <si>
    <t>1種1級</t>
    <rPh sb="1" eb="2">
      <t>シュ</t>
    </rPh>
    <rPh sb="3" eb="4">
      <t>キュウ</t>
    </rPh>
    <phoneticPr fontId="2"/>
  </si>
  <si>
    <t>走幅跳</t>
    <rPh sb="0" eb="1">
      <t>ハシ</t>
    </rPh>
    <rPh sb="1" eb="3">
      <t>ハバト</t>
    </rPh>
    <phoneticPr fontId="2"/>
  </si>
  <si>
    <t>入善町</t>
    <rPh sb="0" eb="3">
      <t>ニュウゼンマチ</t>
    </rPh>
    <phoneticPr fontId="2"/>
  </si>
  <si>
    <t>100m</t>
    <phoneticPr fontId="2"/>
  </si>
  <si>
    <t>1種2級</t>
    <rPh sb="1" eb="2">
      <t>シュ</t>
    </rPh>
    <rPh sb="3" eb="4">
      <t>キュウ</t>
    </rPh>
    <phoneticPr fontId="2"/>
  </si>
  <si>
    <t>黒部市</t>
    <rPh sb="0" eb="3">
      <t>クロベシ</t>
    </rPh>
    <phoneticPr fontId="2"/>
  </si>
  <si>
    <t>200m</t>
    <phoneticPr fontId="2"/>
  </si>
  <si>
    <t>1種3級</t>
    <rPh sb="1" eb="2">
      <t>シュ</t>
    </rPh>
    <rPh sb="3" eb="4">
      <t>キュウ</t>
    </rPh>
    <phoneticPr fontId="2"/>
  </si>
  <si>
    <t>魚津市</t>
    <rPh sb="0" eb="3">
      <t>ウオヅシ</t>
    </rPh>
    <phoneticPr fontId="2"/>
  </si>
  <si>
    <t>400m</t>
    <phoneticPr fontId="2"/>
  </si>
  <si>
    <t>1種4級</t>
    <rPh sb="1" eb="2">
      <t>シュ</t>
    </rPh>
    <rPh sb="3" eb="4">
      <t>キュウ</t>
    </rPh>
    <phoneticPr fontId="2"/>
  </si>
  <si>
    <t>両上腕切断または、両上肢完全</t>
    <rPh sb="0" eb="1">
      <t>リョウ</t>
    </rPh>
    <rPh sb="1" eb="3">
      <t>ジョウワン</t>
    </rPh>
    <rPh sb="3" eb="5">
      <t>セツダン</t>
    </rPh>
    <rPh sb="9" eb="10">
      <t>リョウ</t>
    </rPh>
    <rPh sb="10" eb="12">
      <t>ジョウシ</t>
    </rPh>
    <rPh sb="12" eb="14">
      <t>カンゼン</t>
    </rPh>
    <phoneticPr fontId="2"/>
  </si>
  <si>
    <t>滑川市</t>
    <rPh sb="0" eb="3">
      <t>ナメリカワシ</t>
    </rPh>
    <phoneticPr fontId="2"/>
  </si>
  <si>
    <t>800m</t>
    <phoneticPr fontId="2"/>
  </si>
  <si>
    <t>1種5級</t>
    <rPh sb="1" eb="2">
      <t>シュ</t>
    </rPh>
    <rPh sb="3" eb="4">
      <t>キュウ</t>
    </rPh>
    <phoneticPr fontId="2"/>
  </si>
  <si>
    <t>下肢</t>
    <rPh sb="0" eb="2">
      <t>カシ</t>
    </rPh>
    <phoneticPr fontId="2"/>
  </si>
  <si>
    <t>片下腿切断または、片下肢不完全</t>
    <rPh sb="0" eb="1">
      <t>カタ</t>
    </rPh>
    <rPh sb="1" eb="3">
      <t>カタイ</t>
    </rPh>
    <rPh sb="3" eb="5">
      <t>セツダン</t>
    </rPh>
    <rPh sb="9" eb="10">
      <t>カタ</t>
    </rPh>
    <rPh sb="10" eb="12">
      <t>カシ</t>
    </rPh>
    <rPh sb="12" eb="15">
      <t>フカンゼン</t>
    </rPh>
    <phoneticPr fontId="2"/>
  </si>
  <si>
    <t>立山町</t>
    <rPh sb="0" eb="3">
      <t>タテヤママチ</t>
    </rPh>
    <phoneticPr fontId="2"/>
  </si>
  <si>
    <t>1500m</t>
    <phoneticPr fontId="2"/>
  </si>
  <si>
    <t>1種6級</t>
    <rPh sb="1" eb="2">
      <t>シュ</t>
    </rPh>
    <rPh sb="3" eb="4">
      <t>キュウ</t>
    </rPh>
    <phoneticPr fontId="2"/>
  </si>
  <si>
    <t>片大腿切断または、片下肢完全</t>
    <rPh sb="0" eb="1">
      <t>カタ</t>
    </rPh>
    <rPh sb="1" eb="3">
      <t>ダイタイ</t>
    </rPh>
    <rPh sb="3" eb="5">
      <t>セツダン</t>
    </rPh>
    <rPh sb="9" eb="10">
      <t>カタ</t>
    </rPh>
    <rPh sb="10" eb="12">
      <t>カシ</t>
    </rPh>
    <rPh sb="12" eb="14">
      <t>カンゼン</t>
    </rPh>
    <phoneticPr fontId="2"/>
  </si>
  <si>
    <t>上市町</t>
    <rPh sb="0" eb="3">
      <t>カミイチマチ</t>
    </rPh>
    <phoneticPr fontId="2"/>
  </si>
  <si>
    <t>スラローム</t>
    <phoneticPr fontId="2"/>
  </si>
  <si>
    <t>2種1級</t>
    <rPh sb="1" eb="2">
      <t>シュ</t>
    </rPh>
    <rPh sb="3" eb="4">
      <t>キュウ</t>
    </rPh>
    <phoneticPr fontId="2"/>
  </si>
  <si>
    <t>両下腿切断</t>
    <rPh sb="0" eb="1">
      <t>リョウ</t>
    </rPh>
    <rPh sb="1" eb="3">
      <t>カタイ</t>
    </rPh>
    <rPh sb="3" eb="4">
      <t>キリ</t>
    </rPh>
    <phoneticPr fontId="2"/>
  </si>
  <si>
    <t>舟橋村</t>
    <rPh sb="0" eb="2">
      <t>フナハシ</t>
    </rPh>
    <rPh sb="2" eb="3">
      <t>ムラ</t>
    </rPh>
    <phoneticPr fontId="2"/>
  </si>
  <si>
    <t>走高跳</t>
    <rPh sb="0" eb="1">
      <t>ハシ</t>
    </rPh>
    <rPh sb="1" eb="3">
      <t>タカト</t>
    </rPh>
    <phoneticPr fontId="2"/>
  </si>
  <si>
    <t>2種2級</t>
    <rPh sb="1" eb="2">
      <t>シュ</t>
    </rPh>
    <rPh sb="3" eb="4">
      <t>キュウ</t>
    </rPh>
    <phoneticPr fontId="2"/>
  </si>
  <si>
    <t>片下腿および片大腿切断　両下肢不完全</t>
    <rPh sb="0" eb="1">
      <t>カタ</t>
    </rPh>
    <rPh sb="1" eb="3">
      <t>カタイ</t>
    </rPh>
    <rPh sb="6" eb="7">
      <t>カタ</t>
    </rPh>
    <rPh sb="7" eb="8">
      <t>ダイ</t>
    </rPh>
    <rPh sb="8" eb="9">
      <t>モモ</t>
    </rPh>
    <rPh sb="9" eb="11">
      <t>セツダン</t>
    </rPh>
    <rPh sb="12" eb="13">
      <t>リョウ</t>
    </rPh>
    <rPh sb="13" eb="15">
      <t>カシ</t>
    </rPh>
    <rPh sb="15" eb="18">
      <t>フカンゼン</t>
    </rPh>
    <phoneticPr fontId="2"/>
  </si>
  <si>
    <t>富山市</t>
    <rPh sb="0" eb="3">
      <t>トヤマシ</t>
    </rPh>
    <phoneticPr fontId="2"/>
  </si>
  <si>
    <t>立幅跳</t>
    <rPh sb="0" eb="1">
      <t>タチ</t>
    </rPh>
    <rPh sb="1" eb="2">
      <t>ハバ</t>
    </rPh>
    <rPh sb="2" eb="3">
      <t>ハ</t>
    </rPh>
    <phoneticPr fontId="2"/>
  </si>
  <si>
    <t>2種3級</t>
    <rPh sb="1" eb="2">
      <t>シュ</t>
    </rPh>
    <rPh sb="3" eb="4">
      <t>キュウ</t>
    </rPh>
    <phoneticPr fontId="2"/>
  </si>
  <si>
    <t>両大腿切断または、両下肢完全</t>
    <rPh sb="0" eb="1">
      <t>リョウ</t>
    </rPh>
    <rPh sb="1" eb="3">
      <t>ダイタイ</t>
    </rPh>
    <rPh sb="3" eb="5">
      <t>セツダン</t>
    </rPh>
    <rPh sb="9" eb="10">
      <t>リョウ</t>
    </rPh>
    <rPh sb="10" eb="12">
      <t>カシ</t>
    </rPh>
    <rPh sb="12" eb="14">
      <t>カンゼン</t>
    </rPh>
    <phoneticPr fontId="2"/>
  </si>
  <si>
    <t>富山市（大沢野）</t>
    <rPh sb="0" eb="3">
      <t>トヤマシ</t>
    </rPh>
    <rPh sb="4" eb="7">
      <t>オオサワノ</t>
    </rPh>
    <phoneticPr fontId="2"/>
  </si>
  <si>
    <t>9-2</t>
    <phoneticPr fontId="2"/>
  </si>
  <si>
    <t>2種4級</t>
    <rPh sb="1" eb="2">
      <t>シュ</t>
    </rPh>
    <rPh sb="3" eb="4">
      <t>キュウ</t>
    </rPh>
    <phoneticPr fontId="2"/>
  </si>
  <si>
    <t>体幹</t>
    <rPh sb="0" eb="2">
      <t>タイカン</t>
    </rPh>
    <phoneticPr fontId="2"/>
  </si>
  <si>
    <t>富山市（八尾）</t>
    <rPh sb="0" eb="3">
      <t>トヤマシ</t>
    </rPh>
    <rPh sb="4" eb="6">
      <t>ヤツオ</t>
    </rPh>
    <phoneticPr fontId="2"/>
  </si>
  <si>
    <t>9-3</t>
  </si>
  <si>
    <t>砲丸投</t>
    <rPh sb="0" eb="2">
      <t>ホウガン</t>
    </rPh>
    <rPh sb="2" eb="3">
      <t>ナ</t>
    </rPh>
    <phoneticPr fontId="2"/>
  </si>
  <si>
    <t>2種5級</t>
    <rPh sb="1" eb="2">
      <t>シュ</t>
    </rPh>
    <rPh sb="3" eb="4">
      <t>キュウ</t>
    </rPh>
    <phoneticPr fontId="2"/>
  </si>
  <si>
    <t>第６頸髄まで残存</t>
    <rPh sb="0" eb="1">
      <t>ダイ</t>
    </rPh>
    <rPh sb="2" eb="4">
      <t>ケイズイ</t>
    </rPh>
    <rPh sb="6" eb="8">
      <t>ザンゾン</t>
    </rPh>
    <phoneticPr fontId="2"/>
  </si>
  <si>
    <t>富山市（婦中）</t>
    <rPh sb="0" eb="3">
      <t>トヤマシ</t>
    </rPh>
    <rPh sb="4" eb="6">
      <t>フチュウ</t>
    </rPh>
    <phoneticPr fontId="2"/>
  </si>
  <si>
    <t>9-4</t>
  </si>
  <si>
    <t>ソフトボール投</t>
    <rPh sb="6" eb="7">
      <t>ナ</t>
    </rPh>
    <phoneticPr fontId="2"/>
  </si>
  <si>
    <t>2種6級</t>
    <rPh sb="1" eb="2">
      <t>シュ</t>
    </rPh>
    <rPh sb="3" eb="4">
      <t>キュウ</t>
    </rPh>
    <phoneticPr fontId="2"/>
  </si>
  <si>
    <t>第７頸髄まで残存</t>
    <rPh sb="0" eb="1">
      <t>ダイ</t>
    </rPh>
    <rPh sb="2" eb="4">
      <t>ケイズイ</t>
    </rPh>
    <rPh sb="6" eb="8">
      <t>ザンゾン</t>
    </rPh>
    <phoneticPr fontId="2"/>
  </si>
  <si>
    <t>富山市（大山）</t>
    <rPh sb="0" eb="3">
      <t>トヤマシ</t>
    </rPh>
    <rPh sb="4" eb="6">
      <t>オオヤマ</t>
    </rPh>
    <phoneticPr fontId="2"/>
  </si>
  <si>
    <t>9-5</t>
  </si>
  <si>
    <t>ジャベリックスロー</t>
    <phoneticPr fontId="2"/>
  </si>
  <si>
    <t>第８頸髄まで残存</t>
    <rPh sb="0" eb="1">
      <t>ダイ</t>
    </rPh>
    <rPh sb="2" eb="4">
      <t>ケイズイ</t>
    </rPh>
    <rPh sb="6" eb="8">
      <t>ザンゾン</t>
    </rPh>
    <phoneticPr fontId="2"/>
  </si>
  <si>
    <t>射水市</t>
    <rPh sb="0" eb="2">
      <t>イミズ</t>
    </rPh>
    <rPh sb="2" eb="3">
      <t>シ</t>
    </rPh>
    <phoneticPr fontId="2"/>
  </si>
  <si>
    <t>下肢麻痺で座位バランスなし</t>
    <rPh sb="0" eb="2">
      <t>カシ</t>
    </rPh>
    <rPh sb="2" eb="4">
      <t>マヒ</t>
    </rPh>
    <rPh sb="5" eb="7">
      <t>ザイ</t>
    </rPh>
    <phoneticPr fontId="2"/>
  </si>
  <si>
    <t>高岡市</t>
    <rPh sb="0" eb="3">
      <t>タカオカシ</t>
    </rPh>
    <phoneticPr fontId="2"/>
  </si>
  <si>
    <t>4x100mﾘﾚｰ</t>
    <phoneticPr fontId="2"/>
  </si>
  <si>
    <t>下肢麻痺で座位バランスあり</t>
    <rPh sb="0" eb="2">
      <t>カシ</t>
    </rPh>
    <rPh sb="2" eb="4">
      <t>マヒ</t>
    </rPh>
    <rPh sb="5" eb="7">
      <t>ザイ</t>
    </rPh>
    <phoneticPr fontId="2"/>
  </si>
  <si>
    <t>氷見市</t>
    <rPh sb="0" eb="3">
      <t>ヒミシ</t>
    </rPh>
    <phoneticPr fontId="2"/>
  </si>
  <si>
    <t>4x100mﾘﾚｰA</t>
    <phoneticPr fontId="2"/>
  </si>
  <si>
    <t>8A</t>
    <phoneticPr fontId="2"/>
  </si>
  <si>
    <t>小矢部市</t>
    <rPh sb="0" eb="4">
      <t>オヤベシ</t>
    </rPh>
    <phoneticPr fontId="2"/>
  </si>
  <si>
    <t>4x100mﾘﾚｰB</t>
    <phoneticPr fontId="2"/>
  </si>
  <si>
    <t>8B</t>
    <phoneticPr fontId="2"/>
  </si>
  <si>
    <t>砺波市</t>
    <rPh sb="0" eb="3">
      <t>トナミシ</t>
    </rPh>
    <phoneticPr fontId="2"/>
  </si>
  <si>
    <t>4x100mﾘﾚｰC</t>
    <phoneticPr fontId="2"/>
  </si>
  <si>
    <t>8C</t>
    <phoneticPr fontId="2"/>
  </si>
  <si>
    <t>けって移動</t>
    <rPh sb="3" eb="5">
      <t>イドウ</t>
    </rPh>
    <phoneticPr fontId="2"/>
  </si>
  <si>
    <t>南砺市</t>
    <rPh sb="0" eb="3">
      <t>ナントシ</t>
    </rPh>
    <phoneticPr fontId="2"/>
  </si>
  <si>
    <t>4x100mﾘﾚｰD</t>
    <phoneticPr fontId="2"/>
  </si>
  <si>
    <t>8D</t>
    <phoneticPr fontId="2"/>
  </si>
  <si>
    <t>4x100mﾘﾚｰE</t>
    <phoneticPr fontId="2"/>
  </si>
  <si>
    <t>8E</t>
    <phoneticPr fontId="2"/>
  </si>
  <si>
    <t>富山視覚総合支援学校</t>
    <rPh sb="0" eb="2">
      <t>トヤマ</t>
    </rPh>
    <rPh sb="2" eb="4">
      <t>シカク</t>
    </rPh>
    <rPh sb="4" eb="6">
      <t>ソウゴウ</t>
    </rPh>
    <rPh sb="6" eb="8">
      <t>シエン</t>
    </rPh>
    <rPh sb="8" eb="10">
      <t>ガッコウ</t>
    </rPh>
    <phoneticPr fontId="2"/>
  </si>
  <si>
    <t>4x100mﾘﾚｰF</t>
    <phoneticPr fontId="2"/>
  </si>
  <si>
    <t>8F</t>
    <phoneticPr fontId="2"/>
  </si>
  <si>
    <t>その他走不能</t>
    <rPh sb="2" eb="3">
      <t>ホカ</t>
    </rPh>
    <rPh sb="3" eb="4">
      <t>ソウ</t>
    </rPh>
    <rPh sb="4" eb="6">
      <t>フノウ</t>
    </rPh>
    <phoneticPr fontId="2"/>
  </si>
  <si>
    <t>富山聴覚総合支援学校</t>
    <rPh sb="0" eb="2">
      <t>トヤマ</t>
    </rPh>
    <rPh sb="2" eb="4">
      <t>チョウカク</t>
    </rPh>
    <rPh sb="4" eb="6">
      <t>ソウゴウ</t>
    </rPh>
    <rPh sb="6" eb="8">
      <t>シエン</t>
    </rPh>
    <rPh sb="8" eb="10">
      <t>ガッコウ</t>
    </rPh>
    <phoneticPr fontId="2"/>
  </si>
  <si>
    <t>上肢に不随意運動を伴う走可能</t>
    <rPh sb="0" eb="2">
      <t>ジョウシ</t>
    </rPh>
    <rPh sb="3" eb="6">
      <t>フズイイ</t>
    </rPh>
    <rPh sb="6" eb="8">
      <t>ウンドウ</t>
    </rPh>
    <rPh sb="9" eb="10">
      <t>トモナ</t>
    </rPh>
    <rPh sb="11" eb="12">
      <t>ソウ</t>
    </rPh>
    <rPh sb="12" eb="14">
      <t>カノウ</t>
    </rPh>
    <phoneticPr fontId="2"/>
  </si>
  <si>
    <t>高岡聴覚総合支援学校</t>
    <rPh sb="0" eb="2">
      <t>タカオカ</t>
    </rPh>
    <rPh sb="2" eb="4">
      <t>チョウカク</t>
    </rPh>
    <rPh sb="4" eb="6">
      <t>ソウゴウ</t>
    </rPh>
    <rPh sb="6" eb="8">
      <t>シエン</t>
    </rPh>
    <rPh sb="8" eb="10">
      <t>ガッコウ</t>
    </rPh>
    <phoneticPr fontId="2"/>
  </si>
  <si>
    <t>その他走可能</t>
    <rPh sb="2" eb="3">
      <t>ホカ</t>
    </rPh>
    <rPh sb="3" eb="4">
      <t>ソウ</t>
    </rPh>
    <rPh sb="4" eb="6">
      <t>カノウ</t>
    </rPh>
    <phoneticPr fontId="2"/>
  </si>
  <si>
    <t>にいかわ総合支援学校</t>
    <rPh sb="4" eb="6">
      <t>ソウゴウ</t>
    </rPh>
    <rPh sb="6" eb="8">
      <t>シエン</t>
    </rPh>
    <rPh sb="8" eb="10">
      <t>ガッコウ</t>
    </rPh>
    <phoneticPr fontId="2"/>
  </si>
  <si>
    <t>視</t>
    <rPh sb="0" eb="1">
      <t>シ</t>
    </rPh>
    <phoneticPr fontId="2"/>
  </si>
  <si>
    <t>しらとり支援学校</t>
    <rPh sb="4" eb="6">
      <t>シエン</t>
    </rPh>
    <rPh sb="6" eb="8">
      <t>ガッコウ</t>
    </rPh>
    <phoneticPr fontId="2"/>
  </si>
  <si>
    <t>視覚障害</t>
    <rPh sb="0" eb="2">
      <t>シカク</t>
    </rPh>
    <rPh sb="2" eb="4">
      <t>ショウガイ</t>
    </rPh>
    <phoneticPr fontId="2"/>
  </si>
  <si>
    <t>視力０から0.01まで</t>
    <rPh sb="0" eb="2">
      <t>シリョク</t>
    </rPh>
    <phoneticPr fontId="2"/>
  </si>
  <si>
    <t>高岡支援学校</t>
    <rPh sb="0" eb="2">
      <t>タカオカ</t>
    </rPh>
    <rPh sb="2" eb="4">
      <t>シエン</t>
    </rPh>
    <rPh sb="4" eb="6">
      <t>ガッコウ</t>
    </rPh>
    <phoneticPr fontId="2"/>
  </si>
  <si>
    <t>聴</t>
    <rPh sb="0" eb="1">
      <t>チョウ</t>
    </rPh>
    <phoneticPr fontId="2"/>
  </si>
  <si>
    <t>その他の視覚障害</t>
    <rPh sb="2" eb="3">
      <t>ホカ</t>
    </rPh>
    <rPh sb="4" eb="6">
      <t>シカク</t>
    </rPh>
    <rPh sb="6" eb="8">
      <t>ショウガイ</t>
    </rPh>
    <phoneticPr fontId="2"/>
  </si>
  <si>
    <t>となみ総合支援学校</t>
    <rPh sb="3" eb="5">
      <t>ソウゴウ</t>
    </rPh>
    <rPh sb="5" eb="7">
      <t>シエン</t>
    </rPh>
    <rPh sb="7" eb="9">
      <t>ガッコウ</t>
    </rPh>
    <phoneticPr fontId="2"/>
  </si>
  <si>
    <t>知</t>
    <rPh sb="0" eb="1">
      <t>チ</t>
    </rPh>
    <phoneticPr fontId="2"/>
  </si>
  <si>
    <t>聴覚障害</t>
    <rPh sb="0" eb="2">
      <t>チョウカク</t>
    </rPh>
    <rPh sb="2" eb="4">
      <t>ショウガイ</t>
    </rPh>
    <phoneticPr fontId="2"/>
  </si>
  <si>
    <t>となみ東支援学校</t>
    <rPh sb="3" eb="4">
      <t>ヒガシ</t>
    </rPh>
    <rPh sb="4" eb="6">
      <t>シエン</t>
    </rPh>
    <rPh sb="6" eb="8">
      <t>ガッコウ</t>
    </rPh>
    <phoneticPr fontId="2"/>
  </si>
  <si>
    <t>内</t>
    <rPh sb="0" eb="1">
      <t>ナイ</t>
    </rPh>
    <phoneticPr fontId="2"/>
  </si>
  <si>
    <t>富山総合支援学校</t>
    <rPh sb="0" eb="2">
      <t>トヤマ</t>
    </rPh>
    <rPh sb="2" eb="4">
      <t>ソウゴウ</t>
    </rPh>
    <rPh sb="4" eb="6">
      <t>シエン</t>
    </rPh>
    <rPh sb="6" eb="8">
      <t>ガッコウ</t>
    </rPh>
    <phoneticPr fontId="2"/>
  </si>
  <si>
    <t>知的障害</t>
    <rPh sb="0" eb="2">
      <t>チテキ</t>
    </rPh>
    <rPh sb="2" eb="4">
      <t>ショウガイ</t>
    </rPh>
    <phoneticPr fontId="2"/>
  </si>
  <si>
    <t>高志支援学校</t>
    <rPh sb="0" eb="1">
      <t>タカ</t>
    </rPh>
    <rPh sb="1" eb="2">
      <t>シ</t>
    </rPh>
    <rPh sb="2" eb="4">
      <t>シエン</t>
    </rPh>
    <rPh sb="4" eb="6">
      <t>ガッコウ</t>
    </rPh>
    <phoneticPr fontId="2"/>
  </si>
  <si>
    <t>内部障害</t>
    <rPh sb="0" eb="2">
      <t>ナイブ</t>
    </rPh>
    <rPh sb="2" eb="4">
      <t>ショウガイ</t>
    </rPh>
    <phoneticPr fontId="2"/>
  </si>
  <si>
    <t>ぼうこう又は直腸機能障害</t>
    <rPh sb="4" eb="5">
      <t>マタ</t>
    </rPh>
    <rPh sb="6" eb="8">
      <t>チョクチョウ</t>
    </rPh>
    <rPh sb="8" eb="10">
      <t>キノウ</t>
    </rPh>
    <rPh sb="10" eb="12">
      <t>ショウガイ</t>
    </rPh>
    <phoneticPr fontId="2"/>
  </si>
  <si>
    <t>高志こまどり分教室</t>
    <rPh sb="0" eb="2">
      <t>コシ</t>
    </rPh>
    <rPh sb="6" eb="7">
      <t>ブン</t>
    </rPh>
    <rPh sb="7" eb="9">
      <t>キョウシツ</t>
    </rPh>
    <phoneticPr fontId="2"/>
  </si>
  <si>
    <t>ふるさと支援学校</t>
    <rPh sb="4" eb="6">
      <t>シエン</t>
    </rPh>
    <rPh sb="6" eb="8">
      <t>ガッコウ</t>
    </rPh>
    <phoneticPr fontId="2"/>
  </si>
  <si>
    <t>富山高等支援学校</t>
    <rPh sb="0" eb="2">
      <t>トヤマ</t>
    </rPh>
    <rPh sb="2" eb="4">
      <t>コウトウ</t>
    </rPh>
    <rPh sb="4" eb="6">
      <t>シエン</t>
    </rPh>
    <rPh sb="6" eb="8">
      <t>ガッコウ</t>
    </rPh>
    <phoneticPr fontId="2"/>
  </si>
  <si>
    <t>高岡高等支援学校</t>
    <rPh sb="0" eb="2">
      <t>タカオカ</t>
    </rPh>
    <rPh sb="2" eb="4">
      <t>コウトウ</t>
    </rPh>
    <rPh sb="4" eb="6">
      <t>シエン</t>
    </rPh>
    <rPh sb="6" eb="8">
      <t>ガッコウ</t>
    </rPh>
    <phoneticPr fontId="2"/>
  </si>
  <si>
    <t>富大附属特別支援学校</t>
    <rPh sb="0" eb="2">
      <t>トミダイ</t>
    </rPh>
    <rPh sb="2" eb="4">
      <t>フゾク</t>
    </rPh>
    <rPh sb="4" eb="6">
      <t>トクベツ</t>
    </rPh>
    <rPh sb="6" eb="8">
      <t>シエン</t>
    </rPh>
    <rPh sb="8" eb="10">
      <t>ガッコウ</t>
    </rPh>
    <phoneticPr fontId="2"/>
  </si>
  <si>
    <t>こまどり支援学校</t>
    <rPh sb="4" eb="6">
      <t>シエン</t>
    </rPh>
    <rPh sb="6" eb="8">
      <t>ガッコウ</t>
    </rPh>
    <phoneticPr fontId="2"/>
  </si>
  <si>
    <t>工房あおの丘</t>
  </si>
  <si>
    <t>華のれん</t>
    <phoneticPr fontId="12"/>
  </si>
  <si>
    <t>にいかわ苑</t>
    <phoneticPr fontId="12"/>
  </si>
  <si>
    <t>黒部学園</t>
    <rPh sb="0" eb="2">
      <t>クロベ</t>
    </rPh>
    <rPh sb="2" eb="4">
      <t>ガクエン</t>
    </rPh>
    <phoneticPr fontId="2"/>
  </si>
  <si>
    <t>くろべ工房</t>
  </si>
  <si>
    <t>あいもと里山</t>
    <phoneticPr fontId="2"/>
  </si>
  <si>
    <t>つつじ苑</t>
  </si>
  <si>
    <t>わくわくファームきらり</t>
  </si>
  <si>
    <t>雷鳥苑</t>
  </si>
  <si>
    <t>新川会</t>
    <phoneticPr fontId="2"/>
  </si>
  <si>
    <t>愛和報恩会</t>
    <rPh sb="0" eb="2">
      <t>アイワ</t>
    </rPh>
    <rPh sb="2" eb="5">
      <t>ホウオンカイ</t>
    </rPh>
    <phoneticPr fontId="2"/>
  </si>
  <si>
    <t>高志ライフケアホーム</t>
  </si>
  <si>
    <t>高志ワークホーム</t>
  </si>
  <si>
    <t>ＳＯＮ富山</t>
    <rPh sb="3" eb="5">
      <t>トヤマ</t>
    </rPh>
    <phoneticPr fontId="2"/>
  </si>
  <si>
    <t>けやき苑</t>
    <phoneticPr fontId="2"/>
  </si>
  <si>
    <t>ひまわりの郷</t>
  </si>
  <si>
    <t>野積園</t>
  </si>
  <si>
    <t>セーナー苑</t>
    <phoneticPr fontId="2"/>
  </si>
  <si>
    <t>新生苑</t>
    <phoneticPr fontId="2"/>
  </si>
  <si>
    <t>自立サポートJam</t>
  </si>
  <si>
    <t>志貴野ホーム</t>
  </si>
  <si>
    <t>渓明園</t>
    <phoneticPr fontId="2"/>
  </si>
  <si>
    <t>砺波学園</t>
    <rPh sb="0" eb="2">
      <t>トナミ</t>
    </rPh>
    <rPh sb="2" eb="4">
      <t>ガクエン</t>
    </rPh>
    <phoneticPr fontId="12"/>
  </si>
  <si>
    <t>マーシ園</t>
    <phoneticPr fontId="2"/>
  </si>
  <si>
    <t>花椿</t>
    <phoneticPr fontId="2"/>
  </si>
  <si>
    <t>別紙１</t>
    <rPh sb="0" eb="2">
      <t>ベッシ</t>
    </rPh>
    <phoneticPr fontId="2"/>
  </si>
  <si>
    <t>別紙２</t>
    <rPh sb="0" eb="2">
      <t>ベッシ</t>
    </rPh>
    <phoneticPr fontId="12"/>
  </si>
  <si>
    <t>出　場　選　手　内　訳</t>
    <rPh sb="0" eb="1">
      <t>デ</t>
    </rPh>
    <rPh sb="2" eb="3">
      <t>バ</t>
    </rPh>
    <rPh sb="4" eb="5">
      <t>セン</t>
    </rPh>
    <rPh sb="6" eb="7">
      <t>テ</t>
    </rPh>
    <rPh sb="8" eb="9">
      <t>ナイ</t>
    </rPh>
    <rPh sb="10" eb="11">
      <t>ヤク</t>
    </rPh>
    <phoneticPr fontId="12"/>
  </si>
  <si>
    <t>　　　障害分類
年齢区分</t>
    <rPh sb="3" eb="5">
      <t>ショウガイ</t>
    </rPh>
    <rPh sb="5" eb="7">
      <t>ブンルイ</t>
    </rPh>
    <rPh sb="11" eb="13">
      <t>ネンレイ</t>
    </rPh>
    <rPh sb="13" eb="15">
      <t>クブン</t>
    </rPh>
    <phoneticPr fontId="12"/>
  </si>
  <si>
    <t>肢体不自由</t>
    <rPh sb="0" eb="2">
      <t>シタイ</t>
    </rPh>
    <rPh sb="2" eb="5">
      <t>フジユウ</t>
    </rPh>
    <phoneticPr fontId="12"/>
  </si>
  <si>
    <t>視覚障害</t>
    <rPh sb="0" eb="2">
      <t>シカク</t>
    </rPh>
    <rPh sb="2" eb="4">
      <t>ショウガイ</t>
    </rPh>
    <phoneticPr fontId="12"/>
  </si>
  <si>
    <t>聴覚障害</t>
    <rPh sb="0" eb="2">
      <t>チョウカク</t>
    </rPh>
    <phoneticPr fontId="12"/>
  </si>
  <si>
    <t>身体障害　　　　　　　　計</t>
    <rPh sb="0" eb="2">
      <t>シンタイ</t>
    </rPh>
    <rPh sb="2" eb="4">
      <t>ショウガイ</t>
    </rPh>
    <rPh sb="12" eb="13">
      <t>ケイ</t>
    </rPh>
    <phoneticPr fontId="12"/>
  </si>
  <si>
    <t>　　障害分類
年齢区分</t>
    <rPh sb="2" eb="4">
      <t>ショウガイ</t>
    </rPh>
    <rPh sb="4" eb="6">
      <t>ブンルイ</t>
    </rPh>
    <rPh sb="10" eb="12">
      <t>ネンレイ</t>
    </rPh>
    <rPh sb="12" eb="14">
      <t>クブン</t>
    </rPh>
    <phoneticPr fontId="12"/>
  </si>
  <si>
    <t>知的障害</t>
    <rPh sb="0" eb="2">
      <t>チテキ</t>
    </rPh>
    <rPh sb="2" eb="4">
      <t>ショウガイ</t>
    </rPh>
    <phoneticPr fontId="12"/>
  </si>
  <si>
    <t>オープン</t>
    <phoneticPr fontId="12"/>
  </si>
  <si>
    <t>１部</t>
    <rPh sb="1" eb="2">
      <t>ブ</t>
    </rPh>
    <phoneticPr fontId="12"/>
  </si>
  <si>
    <t>男子</t>
    <rPh sb="0" eb="2">
      <t>ダンシ</t>
    </rPh>
    <phoneticPr fontId="12"/>
  </si>
  <si>
    <t>女子</t>
    <rPh sb="0" eb="2">
      <t>ジョシ</t>
    </rPh>
    <phoneticPr fontId="12"/>
  </si>
  <si>
    <t>少年</t>
    <rPh sb="0" eb="2">
      <t>ショウネン</t>
    </rPh>
    <phoneticPr fontId="12"/>
  </si>
  <si>
    <t>小計</t>
    <rPh sb="0" eb="2">
      <t>ショウケイ</t>
    </rPh>
    <phoneticPr fontId="12"/>
  </si>
  <si>
    <t>２部</t>
    <rPh sb="1" eb="2">
      <t>ブ</t>
    </rPh>
    <phoneticPr fontId="12"/>
  </si>
  <si>
    <t>青年</t>
    <rPh sb="0" eb="2">
      <t>セイネン</t>
    </rPh>
    <phoneticPr fontId="12"/>
  </si>
  <si>
    <t>小計</t>
  </si>
  <si>
    <t>壮年</t>
    <rPh sb="0" eb="2">
      <t>ソウネン</t>
    </rPh>
    <phoneticPr fontId="12"/>
  </si>
  <si>
    <t>合計</t>
    <rPh sb="0" eb="2">
      <t>ゴウケイ</t>
    </rPh>
    <phoneticPr fontId="12"/>
  </si>
  <si>
    <t>総計</t>
    <rPh sb="0" eb="2">
      <t>ソウケイ</t>
    </rPh>
    <phoneticPr fontId="12"/>
  </si>
  <si>
    <t>は、直接入力してください。</t>
    <rPh sb="2" eb="4">
      <t>チョクセツ</t>
    </rPh>
    <rPh sb="4" eb="6">
      <t>ニュウリョク</t>
    </rPh>
    <phoneticPr fontId="2"/>
  </si>
  <si>
    <t>は、プルダウンより選択して入力してください。</t>
    <rPh sb="9" eb="11">
      <t>センタク</t>
    </rPh>
    <rPh sb="13" eb="15">
      <t>ニュウリョク</t>
    </rPh>
    <phoneticPr fontId="2"/>
  </si>
  <si>
    <t>プルダウン内に必要な項目がない場合は、直接入力してください。</t>
    <rPh sb="5" eb="6">
      <t>ナイ</t>
    </rPh>
    <rPh sb="7" eb="9">
      <t>ヒツヨウ</t>
    </rPh>
    <rPh sb="10" eb="12">
      <t>コウモク</t>
    </rPh>
    <rPh sb="15" eb="17">
      <t>バアイ</t>
    </rPh>
    <rPh sb="19" eb="21">
      <t>チョクセツ</t>
    </rPh>
    <rPh sb="21" eb="23">
      <t>ニュウリョク</t>
    </rPh>
    <phoneticPr fontId="2"/>
  </si>
  <si>
    <t>選手１名につき、１行で記入してください。</t>
    <rPh sb="0" eb="2">
      <t>センシュ</t>
    </rPh>
    <rPh sb="3" eb="4">
      <t>メイ</t>
    </rPh>
    <rPh sb="9" eb="10">
      <t>ギョウ</t>
    </rPh>
    <rPh sb="11" eb="13">
      <t>キニュウ</t>
    </rPh>
    <phoneticPr fontId="2"/>
  </si>
  <si>
    <t>①所属</t>
    <rPh sb="1" eb="3">
      <t>ショゾク</t>
    </rPh>
    <phoneticPr fontId="2"/>
  </si>
  <si>
    <t>②氏名、フリガナ</t>
    <rPh sb="1" eb="3">
      <t>シメイ</t>
    </rPh>
    <phoneticPr fontId="2"/>
  </si>
  <si>
    <t>③性別</t>
    <rPh sb="1" eb="3">
      <t>セイベツ</t>
    </rPh>
    <phoneticPr fontId="2"/>
  </si>
  <si>
    <t>④年齢</t>
    <rPh sb="1" eb="3">
      <t>ネンレイ</t>
    </rPh>
    <phoneticPr fontId="2"/>
  </si>
  <si>
    <t>⑤障害区分</t>
    <rPh sb="1" eb="3">
      <t>ショウガイ</t>
    </rPh>
    <rPh sb="3" eb="5">
      <t>クブン</t>
    </rPh>
    <phoneticPr fontId="2"/>
  </si>
  <si>
    <t>⑥年齢区分</t>
    <rPh sb="1" eb="3">
      <t>ネンレイ</t>
    </rPh>
    <rPh sb="3" eb="5">
      <t>クブン</t>
    </rPh>
    <phoneticPr fontId="2"/>
  </si>
  <si>
    <t>⑦所属</t>
    <rPh sb="1" eb="3">
      <t>ショゾク</t>
    </rPh>
    <phoneticPr fontId="2"/>
  </si>
  <si>
    <t>⑧種目</t>
    <rPh sb="1" eb="3">
      <t>シュモク</t>
    </rPh>
    <phoneticPr fontId="2"/>
  </si>
  <si>
    <t>⑨特記事項</t>
    <rPh sb="1" eb="5">
      <t>トッキジコウ</t>
    </rPh>
    <phoneticPr fontId="2"/>
  </si>
  <si>
    <t>⑩手帳有無、障害の種別</t>
    <rPh sb="1" eb="3">
      <t>テチョウ</t>
    </rPh>
    <rPh sb="3" eb="5">
      <t>ウム</t>
    </rPh>
    <rPh sb="6" eb="8">
      <t>ショウガイ</t>
    </rPh>
    <rPh sb="9" eb="11">
      <t>シュベツ</t>
    </rPh>
    <phoneticPr fontId="2"/>
  </si>
  <si>
    <t>⑪障害名</t>
    <rPh sb="1" eb="3">
      <t>ショウガイ</t>
    </rPh>
    <rPh sb="3" eb="4">
      <t>メイ</t>
    </rPh>
    <phoneticPr fontId="2"/>
  </si>
  <si>
    <t>⑫全国大会出場希望</t>
    <rPh sb="1" eb="3">
      <t>ゼンコク</t>
    </rPh>
    <rPh sb="3" eb="5">
      <t>タイカイ</t>
    </rPh>
    <rPh sb="5" eb="7">
      <t>シュツジョウ</t>
    </rPh>
    <rPh sb="7" eb="9">
      <t>キボウ</t>
    </rPh>
    <phoneticPr fontId="2"/>
  </si>
  <si>
    <t>⑬備考</t>
    <rPh sb="1" eb="3">
      <t>ビコウ</t>
    </rPh>
    <phoneticPr fontId="2"/>
  </si>
  <si>
    <t>内部障害</t>
    <rPh sb="0" eb="2">
      <t>ナイブ</t>
    </rPh>
    <rPh sb="2" eb="4">
      <t>ショウガイ</t>
    </rPh>
    <phoneticPr fontId="12"/>
  </si>
  <si>
    <t>申込責任者名</t>
    <rPh sb="0" eb="2">
      <t>モウシコミ</t>
    </rPh>
    <rPh sb="2" eb="5">
      <t>セキニンシャ</t>
    </rPh>
    <rPh sb="5" eb="6">
      <t>メイ</t>
    </rPh>
    <phoneticPr fontId="12"/>
  </si>
  <si>
    <t>所　　　　　　属</t>
    <rPh sb="0" eb="1">
      <t>ショ</t>
    </rPh>
    <rPh sb="7" eb="8">
      <t>ゾク</t>
    </rPh>
    <phoneticPr fontId="12"/>
  </si>
  <si>
    <t>E-mail</t>
    <phoneticPr fontId="12"/>
  </si>
  <si>
    <t>脳原性麻痺以外で
車いす常用、使用</t>
    <rPh sb="0" eb="1">
      <t>ノウ</t>
    </rPh>
    <rPh sb="1" eb="2">
      <t>ゲン</t>
    </rPh>
    <rPh sb="2" eb="3">
      <t>セイ</t>
    </rPh>
    <rPh sb="3" eb="5">
      <t>マヒ</t>
    </rPh>
    <rPh sb="5" eb="7">
      <t>イガイ</t>
    </rPh>
    <rPh sb="9" eb="10">
      <t>クルマ</t>
    </rPh>
    <rPh sb="12" eb="14">
      <t>ジョウヨウ</t>
    </rPh>
    <rPh sb="15" eb="17">
      <t>シヨウ</t>
    </rPh>
    <phoneticPr fontId="2"/>
  </si>
  <si>
    <t>立幅跳</t>
    <rPh sb="0" eb="1">
      <t>タ</t>
    </rPh>
    <rPh sb="1" eb="2">
      <t>ハバ</t>
    </rPh>
    <rPh sb="2" eb="3">
      <t>ト</t>
    </rPh>
    <phoneticPr fontId="2"/>
  </si>
  <si>
    <t>砲丸投</t>
    <rPh sb="0" eb="3">
      <t>ホウガンナ</t>
    </rPh>
    <phoneticPr fontId="2"/>
  </si>
  <si>
    <t>ビーンバッグ投</t>
    <rPh sb="6" eb="7">
      <t>トウ</t>
    </rPh>
    <phoneticPr fontId="2"/>
  </si>
  <si>
    <t>ジャベリック
スロー</t>
    <phoneticPr fontId="2"/>
  </si>
  <si>
    <t>4×100m
リレー</t>
    <phoneticPr fontId="2"/>
  </si>
  <si>
    <t>区分</t>
    <rPh sb="0" eb="2">
      <t>クブン</t>
    </rPh>
    <phoneticPr fontId="2"/>
  </si>
  <si>
    <t>両前腕切断又は、片前腕及び
片上腕切断 両上肢不完全</t>
    <rPh sb="0" eb="1">
      <t>リョウ</t>
    </rPh>
    <rPh sb="1" eb="2">
      <t>マエ</t>
    </rPh>
    <rPh sb="2" eb="3">
      <t>ウデ</t>
    </rPh>
    <rPh sb="3" eb="5">
      <t>セツダン</t>
    </rPh>
    <rPh sb="5" eb="6">
      <t>マタ</t>
    </rPh>
    <rPh sb="8" eb="9">
      <t>カタ</t>
    </rPh>
    <rPh sb="9" eb="10">
      <t>マエ</t>
    </rPh>
    <rPh sb="10" eb="11">
      <t>ウデ</t>
    </rPh>
    <rPh sb="11" eb="12">
      <t>オヨ</t>
    </rPh>
    <rPh sb="14" eb="15">
      <t>カタ</t>
    </rPh>
    <rPh sb="15" eb="17">
      <t>ジョウワン</t>
    </rPh>
    <rPh sb="17" eb="19">
      <t>セツダン</t>
    </rPh>
    <rPh sb="20" eb="21">
      <t>リョウ</t>
    </rPh>
    <rPh sb="21" eb="23">
      <t>ジョウシ</t>
    </rPh>
    <rPh sb="23" eb="26">
      <t>フカンゼン</t>
    </rPh>
    <phoneticPr fontId="2"/>
  </si>
  <si>
    <t>①</t>
    <phoneticPr fontId="2"/>
  </si>
  <si>
    <t>②</t>
    <phoneticPr fontId="2"/>
  </si>
  <si>
    <t>③</t>
    <phoneticPr fontId="2"/>
  </si>
  <si>
    <t>④</t>
    <phoneticPr fontId="2"/>
  </si>
  <si>
    <t>⑤</t>
    <phoneticPr fontId="2"/>
  </si>
  <si>
    <t>⑧</t>
    <phoneticPr fontId="2"/>
  </si>
  <si>
    <t>⑨</t>
    <phoneticPr fontId="2"/>
  </si>
  <si>
    <t>⑩</t>
    <phoneticPr fontId="2"/>
  </si>
  <si>
    <t>⑪</t>
    <phoneticPr fontId="2"/>
  </si>
  <si>
    <t>⑬</t>
    <phoneticPr fontId="2"/>
  </si>
  <si>
    <t>⑭</t>
    <phoneticPr fontId="2"/>
  </si>
  <si>
    <t>⑥</t>
    <phoneticPr fontId="2"/>
  </si>
  <si>
    <t>⑫</t>
    <phoneticPr fontId="2"/>
  </si>
  <si>
    <t>⑮</t>
    <phoneticPr fontId="2"/>
  </si>
  <si>
    <t>　</t>
    <phoneticPr fontId="2"/>
  </si>
  <si>
    <t>⑦</t>
    <phoneticPr fontId="2"/>
  </si>
  <si>
    <t>その他車いす使用</t>
    <rPh sb="2" eb="3">
      <t>ホカ</t>
    </rPh>
    <phoneticPr fontId="2"/>
  </si>
  <si>
    <t>四肢麻痺で車いす使用</t>
    <rPh sb="0" eb="2">
      <t>シシ</t>
    </rPh>
    <rPh sb="2" eb="4">
      <t>マヒ</t>
    </rPh>
    <rPh sb="8" eb="10">
      <t>シヨウ</t>
    </rPh>
    <phoneticPr fontId="2"/>
  </si>
  <si>
    <t>片上下肢で車いす使用</t>
    <rPh sb="0" eb="1">
      <t>カタ</t>
    </rPh>
    <rPh sb="1" eb="4">
      <t>ジョウカシ</t>
    </rPh>
    <rPh sb="8" eb="10">
      <t>シヨウ</t>
    </rPh>
    <phoneticPr fontId="2"/>
  </si>
  <si>
    <t>上肢で車いす使用</t>
    <rPh sb="0" eb="2">
      <t>ジョウシ</t>
    </rPh>
    <rPh sb="6" eb="8">
      <t>シヨウ</t>
    </rPh>
    <phoneticPr fontId="2"/>
  </si>
  <si>
    <t>電動車いす常用</t>
    <rPh sb="0" eb="2">
      <t>デンドウ</t>
    </rPh>
    <rPh sb="5" eb="7">
      <t>ジョウヨウ</t>
    </rPh>
    <phoneticPr fontId="2"/>
  </si>
  <si>
    <t>障害区分24 又は 25 のフィールド競技で、競技役員による音源の援助を希望</t>
    <rPh sb="19" eb="21">
      <t>キョウギ</t>
    </rPh>
    <rPh sb="23" eb="27">
      <t>キョウギヤクイン</t>
    </rPh>
    <rPh sb="30" eb="32">
      <t>オンゲン</t>
    </rPh>
    <rPh sb="33" eb="35">
      <t>エンジョ</t>
    </rPh>
    <rPh sb="36" eb="38">
      <t>キボウ</t>
    </rPh>
    <phoneticPr fontId="2"/>
  </si>
  <si>
    <t>特段の理由により競技場内に同伴する介助者の入場を希望</t>
    <rPh sb="0" eb="2">
      <t>トクダン</t>
    </rPh>
    <rPh sb="3" eb="5">
      <t>リユウ</t>
    </rPh>
    <rPh sb="8" eb="12">
      <t>キョウギジョウナイ</t>
    </rPh>
    <rPh sb="13" eb="15">
      <t>ドウハン</t>
    </rPh>
    <rPh sb="17" eb="20">
      <t>カイジョシャ</t>
    </rPh>
    <rPh sb="21" eb="23">
      <t>ニュウジョウ</t>
    </rPh>
    <rPh sb="24" eb="26">
      <t>キボウ</t>
    </rPh>
    <phoneticPr fontId="2"/>
  </si>
  <si>
    <t>両手駆動で車いすを使用</t>
    <rPh sb="0" eb="2">
      <t>リョウテ</t>
    </rPh>
    <rPh sb="2" eb="4">
      <t>クドウ</t>
    </rPh>
    <rPh sb="5" eb="6">
      <t>クルマ</t>
    </rPh>
    <rPh sb="9" eb="11">
      <t>シヨウ</t>
    </rPh>
    <phoneticPr fontId="2"/>
  </si>
  <si>
    <t>片手駆動で車いすを使用</t>
    <rPh sb="0" eb="2">
      <t>カタテ</t>
    </rPh>
    <rPh sb="2" eb="4">
      <t>クドウ</t>
    </rPh>
    <rPh sb="5" eb="6">
      <t>クルマ</t>
    </rPh>
    <rPh sb="9" eb="11">
      <t>シヨウ</t>
    </rPh>
    <phoneticPr fontId="2"/>
  </si>
  <si>
    <t>足駆動で車いすを使用(前向・後向・手と足の併用を含む）</t>
    <rPh sb="0" eb="3">
      <t>アシクドウ</t>
    </rPh>
    <rPh sb="4" eb="5">
      <t>クルマ</t>
    </rPh>
    <rPh sb="8" eb="10">
      <t>シヨウ</t>
    </rPh>
    <rPh sb="11" eb="13">
      <t>マエム</t>
    </rPh>
    <rPh sb="14" eb="15">
      <t>ウシ</t>
    </rPh>
    <rPh sb="15" eb="16">
      <t>ム</t>
    </rPh>
    <rPh sb="17" eb="18">
      <t>テ</t>
    </rPh>
    <rPh sb="19" eb="20">
      <t>アシ</t>
    </rPh>
    <rPh sb="21" eb="23">
      <t>ヘイヨウ</t>
    </rPh>
    <rPh sb="24" eb="25">
      <t>フク</t>
    </rPh>
    <phoneticPr fontId="2"/>
  </si>
  <si>
    <t>電動車いすを使用</t>
    <rPh sb="0" eb="2">
      <t>デンドウ</t>
    </rPh>
    <rPh sb="2" eb="3">
      <t>クルマ</t>
    </rPh>
    <rPh sb="6" eb="8">
      <t>シヨウ</t>
    </rPh>
    <phoneticPr fontId="2"/>
  </si>
  <si>
    <t>投てき</t>
    <rPh sb="0" eb="1">
      <t>トウ</t>
    </rPh>
    <phoneticPr fontId="2"/>
  </si>
  <si>
    <t>富山県障害者スポーツ大会(陸上競技会）大会競技・種目一覧表</t>
    <rPh sb="0" eb="3">
      <t>トヤマケン</t>
    </rPh>
    <rPh sb="3" eb="6">
      <t>ショウガイシャ</t>
    </rPh>
    <rPh sb="10" eb="12">
      <t>タイカイ</t>
    </rPh>
    <rPh sb="13" eb="15">
      <t>リクジョウ</t>
    </rPh>
    <rPh sb="15" eb="17">
      <t>キョウギ</t>
    </rPh>
    <rPh sb="17" eb="18">
      <t>カイ</t>
    </rPh>
    <rPh sb="19" eb="23">
      <t>タイカイキョウギ</t>
    </rPh>
    <rPh sb="24" eb="26">
      <t>シュモク</t>
    </rPh>
    <rPh sb="26" eb="28">
      <t>イチラン</t>
    </rPh>
    <rPh sb="28" eb="29">
      <t>ヒョウ</t>
    </rPh>
    <phoneticPr fontId="2"/>
  </si>
  <si>
    <t>跳　躍</t>
    <rPh sb="0" eb="1">
      <t>チョウ</t>
    </rPh>
    <rPh sb="2" eb="3">
      <t>ヤク</t>
    </rPh>
    <phoneticPr fontId="2"/>
  </si>
  <si>
    <t>手部切断 片前腕切断又は、片上肢不完全　片上腕切断又は、片上肢不完全</t>
    <rPh sb="0" eb="1">
      <t>テ</t>
    </rPh>
    <rPh sb="1" eb="2">
      <t>ブ</t>
    </rPh>
    <rPh sb="2" eb="4">
      <t>セツダン</t>
    </rPh>
    <rPh sb="5" eb="6">
      <t>カタ</t>
    </rPh>
    <rPh sb="6" eb="7">
      <t>マエ</t>
    </rPh>
    <rPh sb="7" eb="8">
      <t>ウデ</t>
    </rPh>
    <rPh sb="8" eb="10">
      <t>セツダン</t>
    </rPh>
    <rPh sb="10" eb="11">
      <t>マタ</t>
    </rPh>
    <rPh sb="13" eb="14">
      <t>カタ</t>
    </rPh>
    <rPh sb="14" eb="16">
      <t>ジョウシ</t>
    </rPh>
    <rPh sb="16" eb="19">
      <t>フカンゼン</t>
    </rPh>
    <rPh sb="20" eb="21">
      <t>カタ</t>
    </rPh>
    <rPh sb="21" eb="23">
      <t>ジョウワン</t>
    </rPh>
    <rPh sb="23" eb="25">
      <t>セツダン</t>
    </rPh>
    <rPh sb="25" eb="26">
      <t>マタ</t>
    </rPh>
    <rPh sb="28" eb="29">
      <t>カタ</t>
    </rPh>
    <rPh sb="29" eb="31">
      <t>ジョウシ</t>
    </rPh>
    <rPh sb="31" eb="34">
      <t>フカンゼン</t>
    </rPh>
    <phoneticPr fontId="2"/>
  </si>
  <si>
    <r>
      <t xml:space="preserve">脳原性麻痺
</t>
    </r>
    <r>
      <rPr>
        <sz val="8"/>
        <color theme="1"/>
        <rFont val="ＭＳ Ｐ明朝"/>
        <family val="1"/>
        <charset val="128"/>
      </rPr>
      <t>（脳性麻痺、脳血管疾患、脳外傷等）</t>
    </r>
    <rPh sb="7" eb="9">
      <t>ノウセイ</t>
    </rPh>
    <rPh sb="9" eb="11">
      <t>マヒ</t>
    </rPh>
    <rPh sb="12" eb="13">
      <t>ノウ</t>
    </rPh>
    <rPh sb="13" eb="15">
      <t>ケッカン</t>
    </rPh>
    <rPh sb="15" eb="17">
      <t>シッカン</t>
    </rPh>
    <rPh sb="18" eb="19">
      <t>ノウ</t>
    </rPh>
    <rPh sb="19" eb="20">
      <t>ソト</t>
    </rPh>
    <rPh sb="20" eb="21">
      <t>キズ</t>
    </rPh>
    <rPh sb="21" eb="22">
      <t>トウ</t>
    </rPh>
    <phoneticPr fontId="2"/>
  </si>
  <si>
    <r>
      <t>富山県代表として選考された場合で、全国大会に出場可能な方は、「○」を</t>
    </r>
    <r>
      <rPr>
        <b/>
        <sz val="11"/>
        <color rgb="FF0000FF"/>
        <rFont val="ＭＳ Ｐゴシック"/>
        <family val="3"/>
        <charset val="128"/>
      </rPr>
      <t>選択</t>
    </r>
    <r>
      <rPr>
        <sz val="11"/>
        <rFont val="ＭＳ Ｐゴシック"/>
        <family val="3"/>
        <charset val="128"/>
      </rPr>
      <t>してください。</t>
    </r>
    <rPh sb="0" eb="3">
      <t>トヤマケン</t>
    </rPh>
    <rPh sb="3" eb="5">
      <t>ダイヒョウ</t>
    </rPh>
    <rPh sb="8" eb="10">
      <t>センコウ</t>
    </rPh>
    <rPh sb="13" eb="15">
      <t>バアイ</t>
    </rPh>
    <rPh sb="17" eb="19">
      <t>ゼンコク</t>
    </rPh>
    <rPh sb="19" eb="21">
      <t>タイカイ</t>
    </rPh>
    <rPh sb="22" eb="24">
      <t>シュツジョウ</t>
    </rPh>
    <rPh sb="24" eb="26">
      <t>カノウ</t>
    </rPh>
    <rPh sb="27" eb="28">
      <t>カタ</t>
    </rPh>
    <rPh sb="34" eb="36">
      <t>センタク</t>
    </rPh>
    <phoneticPr fontId="2"/>
  </si>
  <si>
    <r>
      <rPr>
        <b/>
        <sz val="11"/>
        <color rgb="FF0000FF"/>
        <rFont val="ＭＳ Ｐゴシック"/>
        <family val="3"/>
        <charset val="128"/>
      </rPr>
      <t>選択</t>
    </r>
    <r>
      <rPr>
        <sz val="11"/>
        <color theme="1"/>
        <rFont val="ＭＳ Ｐゴシック"/>
        <family val="3"/>
        <charset val="128"/>
      </rPr>
      <t>してください。</t>
    </r>
    <rPh sb="0" eb="2">
      <t>センタク</t>
    </rPh>
    <phoneticPr fontId="2"/>
  </si>
  <si>
    <r>
      <t>①で記入した「所属名」が自動で入りますが、変更の必要があるときは、プルダウンから</t>
    </r>
    <r>
      <rPr>
        <b/>
        <sz val="11"/>
        <color rgb="FF0000FF"/>
        <rFont val="ＭＳ Ｐゴシック"/>
        <family val="3"/>
        <charset val="128"/>
      </rPr>
      <t>選択（入力）</t>
    </r>
    <r>
      <rPr>
        <sz val="11"/>
        <color theme="1"/>
        <rFont val="ＭＳ Ｐゴシック"/>
        <family val="3"/>
        <charset val="128"/>
      </rPr>
      <t>してください。</t>
    </r>
    <rPh sb="2" eb="4">
      <t>キニュウ</t>
    </rPh>
    <rPh sb="7" eb="9">
      <t>ショゾク</t>
    </rPh>
    <rPh sb="9" eb="10">
      <t>メイ</t>
    </rPh>
    <rPh sb="12" eb="14">
      <t>ジドウ</t>
    </rPh>
    <rPh sb="15" eb="16">
      <t>ハイ</t>
    </rPh>
    <rPh sb="21" eb="23">
      <t>ヘンコウ</t>
    </rPh>
    <rPh sb="24" eb="26">
      <t>ヒツヨウ</t>
    </rPh>
    <rPh sb="40" eb="42">
      <t>センタク</t>
    </rPh>
    <rPh sb="43" eb="45">
      <t>ニュウリョク</t>
    </rPh>
    <phoneticPr fontId="2"/>
  </si>
  <si>
    <r>
      <t>「有」、「○種○級」、「A」「B」を</t>
    </r>
    <r>
      <rPr>
        <b/>
        <sz val="11"/>
        <color rgb="FF0000FF"/>
        <rFont val="ＭＳ Ｐゴシック"/>
        <family val="3"/>
        <charset val="128"/>
      </rPr>
      <t>選択</t>
    </r>
    <r>
      <rPr>
        <sz val="11"/>
        <color theme="1"/>
        <rFont val="ＭＳ Ｐゴシック"/>
        <family val="3"/>
        <charset val="128"/>
      </rPr>
      <t>してください。</t>
    </r>
    <rPh sb="1" eb="2">
      <t>アリ</t>
    </rPh>
    <rPh sb="6" eb="7">
      <t>シュ</t>
    </rPh>
    <rPh sb="8" eb="9">
      <t>キュウ</t>
    </rPh>
    <rPh sb="18" eb="20">
      <t>センタク</t>
    </rPh>
    <phoneticPr fontId="2"/>
  </si>
  <si>
    <r>
      <t>手帳に記載されていることをそのまま</t>
    </r>
    <r>
      <rPr>
        <b/>
        <sz val="11"/>
        <color rgb="FF0000FF"/>
        <rFont val="ＭＳ Ｐゴシック"/>
        <family val="3"/>
        <charset val="128"/>
      </rPr>
      <t>入力</t>
    </r>
    <r>
      <rPr>
        <sz val="11"/>
        <color theme="1"/>
        <rFont val="ＭＳ Ｐゴシック"/>
        <family val="3"/>
        <charset val="128"/>
      </rPr>
      <t>してください。</t>
    </r>
    <rPh sb="17" eb="19">
      <t>ニュウリョク</t>
    </rPh>
    <phoneticPr fontId="2"/>
  </si>
  <si>
    <t>参加申込用紙記入要領</t>
    <rPh sb="0" eb="2">
      <t>サンカ</t>
    </rPh>
    <rPh sb="2" eb="4">
      <t>モウシコミ</t>
    </rPh>
    <rPh sb="4" eb="6">
      <t>ヨウシ</t>
    </rPh>
    <rPh sb="6" eb="10">
      <t>キニュウヨウリョウ</t>
    </rPh>
    <phoneticPr fontId="2"/>
  </si>
  <si>
    <t>両上腕切断又は、両上肢完全</t>
    <rPh sb="0" eb="1">
      <t>リョウ</t>
    </rPh>
    <rPh sb="1" eb="3">
      <t>ジョウワン</t>
    </rPh>
    <rPh sb="3" eb="5">
      <t>セツダン</t>
    </rPh>
    <rPh sb="8" eb="9">
      <t>リョウ</t>
    </rPh>
    <rPh sb="9" eb="11">
      <t>ジョウシ</t>
    </rPh>
    <rPh sb="11" eb="13">
      <t>カンゼン</t>
    </rPh>
    <phoneticPr fontId="2"/>
  </si>
  <si>
    <t>片下腿切断又は、片下肢不完全</t>
    <rPh sb="0" eb="1">
      <t>カタ</t>
    </rPh>
    <rPh sb="1" eb="3">
      <t>カタイ</t>
    </rPh>
    <rPh sb="3" eb="5">
      <t>セツダン</t>
    </rPh>
    <rPh sb="8" eb="9">
      <t>カタ</t>
    </rPh>
    <rPh sb="9" eb="11">
      <t>カシ</t>
    </rPh>
    <rPh sb="11" eb="14">
      <t>フカンゼン</t>
    </rPh>
    <phoneticPr fontId="2"/>
  </si>
  <si>
    <t>片大腿切断又は、片下肢完全</t>
    <rPh sb="0" eb="1">
      <t>カタ</t>
    </rPh>
    <rPh sb="1" eb="3">
      <t>ダイタイ</t>
    </rPh>
    <rPh sb="3" eb="5">
      <t>セツダン</t>
    </rPh>
    <rPh sb="8" eb="9">
      <t>カタ</t>
    </rPh>
    <rPh sb="9" eb="11">
      <t>カシ</t>
    </rPh>
    <rPh sb="11" eb="13">
      <t>カンゼン</t>
    </rPh>
    <phoneticPr fontId="2"/>
  </si>
  <si>
    <t>両大腿切断又は、両下肢完全</t>
    <rPh sb="0" eb="1">
      <t>リョウ</t>
    </rPh>
    <rPh sb="1" eb="3">
      <t>ダイタイ</t>
    </rPh>
    <rPh sb="3" eb="5">
      <t>セツダン</t>
    </rPh>
    <rPh sb="8" eb="9">
      <t>リョウ</t>
    </rPh>
    <rPh sb="9" eb="11">
      <t>カシ</t>
    </rPh>
    <rPh sb="11" eb="13">
      <t>カンゼン</t>
    </rPh>
    <phoneticPr fontId="2"/>
  </si>
  <si>
    <t>片下腿および片大腿切断　
両下肢不完全</t>
    <rPh sb="0" eb="1">
      <t>カタ</t>
    </rPh>
    <rPh sb="1" eb="3">
      <t>カタイ</t>
    </rPh>
    <rPh sb="6" eb="7">
      <t>カタ</t>
    </rPh>
    <rPh sb="7" eb="8">
      <t>ダイ</t>
    </rPh>
    <rPh sb="8" eb="9">
      <t>モモ</t>
    </rPh>
    <rPh sb="9" eb="11">
      <t>セツダン</t>
    </rPh>
    <rPh sb="13" eb="14">
      <t>リョウ</t>
    </rPh>
    <rPh sb="14" eb="16">
      <t>カシ</t>
    </rPh>
    <rPh sb="16" eb="19">
      <t>フカンゼン</t>
    </rPh>
    <phoneticPr fontId="2"/>
  </si>
  <si>
    <t>四肢麻痺で車いす使用</t>
    <rPh sb="0" eb="2">
      <t>シシ</t>
    </rPh>
    <rPh sb="2" eb="4">
      <t>マヒ</t>
    </rPh>
    <rPh sb="5" eb="6">
      <t>クルマ</t>
    </rPh>
    <rPh sb="8" eb="10">
      <t>シヨウ</t>
    </rPh>
    <phoneticPr fontId="2"/>
  </si>
  <si>
    <t>片上下肢で車いす使用</t>
    <rPh sb="0" eb="1">
      <t>カタ</t>
    </rPh>
    <rPh sb="1" eb="4">
      <t>ジョウカシ</t>
    </rPh>
    <rPh sb="5" eb="6">
      <t>クルマ</t>
    </rPh>
    <rPh sb="8" eb="10">
      <t>シヨウ</t>
    </rPh>
    <phoneticPr fontId="2"/>
  </si>
  <si>
    <t>上肢で車いす使用</t>
    <rPh sb="0" eb="2">
      <t>ジョウシ</t>
    </rPh>
    <rPh sb="3" eb="4">
      <t>クルマ</t>
    </rPh>
    <rPh sb="6" eb="8">
      <t>シヨウ</t>
    </rPh>
    <phoneticPr fontId="2"/>
  </si>
  <si>
    <t>電動車いす常用</t>
    <rPh sb="0" eb="2">
      <t>デンドウ</t>
    </rPh>
    <rPh sb="2" eb="3">
      <t>クルマ</t>
    </rPh>
    <rPh sb="5" eb="7">
      <t>ジョウヨウ</t>
    </rPh>
    <phoneticPr fontId="2"/>
  </si>
  <si>
    <t>障害区分表</t>
    <rPh sb="0" eb="2">
      <t>ショウガイ</t>
    </rPh>
    <rPh sb="2" eb="4">
      <t>クブン</t>
    </rPh>
    <rPh sb="4" eb="5">
      <t>ヒョウ</t>
    </rPh>
    <phoneticPr fontId="2"/>
  </si>
  <si>
    <t>年齢区分表</t>
    <rPh sb="0" eb="2">
      <t>ネンレイ</t>
    </rPh>
    <rPh sb="2" eb="4">
      <t>クブン</t>
    </rPh>
    <rPh sb="4" eb="5">
      <t>ヒョウ</t>
    </rPh>
    <phoneticPr fontId="2"/>
  </si>
  <si>
    <t>１部</t>
    <rPh sb="1" eb="2">
      <t>ブ</t>
    </rPh>
    <phoneticPr fontId="2"/>
  </si>
  <si>
    <t>2部</t>
    <rPh sb="1" eb="2">
      <t>ブ</t>
    </rPh>
    <phoneticPr fontId="2"/>
  </si>
  <si>
    <t>身体障害者</t>
    <rPh sb="0" eb="2">
      <t>シンタイ</t>
    </rPh>
    <rPh sb="2" eb="5">
      <t>ショウガイシャ</t>
    </rPh>
    <phoneticPr fontId="2"/>
  </si>
  <si>
    <t>知的障害者</t>
    <rPh sb="0" eb="2">
      <t>チテキ</t>
    </rPh>
    <rPh sb="2" eb="5">
      <t>ショウガイシャ</t>
    </rPh>
    <phoneticPr fontId="2"/>
  </si>
  <si>
    <t>少年</t>
    <rPh sb="0" eb="2">
      <t>ショウネン</t>
    </rPh>
    <phoneticPr fontId="2"/>
  </si>
  <si>
    <t>青年</t>
    <rPh sb="0" eb="2">
      <t>セイネン</t>
    </rPh>
    <phoneticPr fontId="2"/>
  </si>
  <si>
    <t>壮年</t>
    <rPh sb="0" eb="2">
      <t>ソウネン</t>
    </rPh>
    <phoneticPr fontId="2"/>
  </si>
  <si>
    <t>39才以下</t>
    <rPh sb="2" eb="3">
      <t>サイ</t>
    </rPh>
    <rPh sb="3" eb="5">
      <t>イカ</t>
    </rPh>
    <phoneticPr fontId="2"/>
  </si>
  <si>
    <t>40才以上</t>
    <rPh sb="2" eb="3">
      <t>サイ</t>
    </rPh>
    <rPh sb="3" eb="5">
      <t>イジョウ</t>
    </rPh>
    <phoneticPr fontId="2"/>
  </si>
  <si>
    <t>19才以下</t>
    <rPh sb="2" eb="3">
      <t>サイ</t>
    </rPh>
    <rPh sb="3" eb="5">
      <t>イカ</t>
    </rPh>
    <phoneticPr fontId="2"/>
  </si>
  <si>
    <t>20～35才</t>
    <rPh sb="5" eb="6">
      <t>サイ</t>
    </rPh>
    <phoneticPr fontId="2"/>
  </si>
  <si>
    <t>36才以上</t>
    <rPh sb="2" eb="3">
      <t>サイ</t>
    </rPh>
    <rPh sb="3" eb="5">
      <t>イジョウ</t>
    </rPh>
    <phoneticPr fontId="2"/>
  </si>
  <si>
    <r>
      <t>「障害区分表」を参考にして、該当番号を</t>
    </r>
    <r>
      <rPr>
        <b/>
        <sz val="11"/>
        <color rgb="FF0000FF"/>
        <rFont val="ＭＳ Ｐゴシック"/>
        <family val="3"/>
        <charset val="128"/>
      </rPr>
      <t>選択</t>
    </r>
    <r>
      <rPr>
        <sz val="11"/>
        <color theme="1"/>
        <rFont val="ＭＳ Ｐゴシック"/>
        <family val="3"/>
        <charset val="128"/>
      </rPr>
      <t>してください。</t>
    </r>
    <r>
      <rPr>
        <sz val="11"/>
        <color rgb="FFFF0000"/>
        <rFont val="ＭＳ Ｐゴシック"/>
        <family val="3"/>
        <charset val="128"/>
      </rPr>
      <t>（今年度「オープン」はありません。）</t>
    </r>
    <rPh sb="1" eb="3">
      <t>ショウガイ</t>
    </rPh>
    <rPh sb="3" eb="5">
      <t>クブン</t>
    </rPh>
    <rPh sb="5" eb="6">
      <t>ヒョウ</t>
    </rPh>
    <rPh sb="8" eb="10">
      <t>サンコウ</t>
    </rPh>
    <rPh sb="14" eb="16">
      <t>ガイトウ</t>
    </rPh>
    <rPh sb="16" eb="18">
      <t>バンゴウ</t>
    </rPh>
    <rPh sb="19" eb="20">
      <t>エラ</t>
    </rPh>
    <rPh sb="20" eb="21">
      <t>タク</t>
    </rPh>
    <rPh sb="29" eb="32">
      <t>コンネンド</t>
    </rPh>
    <phoneticPr fontId="2"/>
  </si>
  <si>
    <r>
      <rPr>
        <sz val="11"/>
        <rFont val="ＭＳ Ｐゴシック"/>
        <family val="3"/>
        <charset val="128"/>
      </rPr>
      <t>出場可能種目一覧表で確認し、</t>
    </r>
    <r>
      <rPr>
        <b/>
        <sz val="11"/>
        <color rgb="FF0000FF"/>
        <rFont val="ＭＳ Ｐゴシック"/>
        <family val="3"/>
        <charset val="128"/>
      </rPr>
      <t>選択</t>
    </r>
    <r>
      <rPr>
        <sz val="11"/>
        <color theme="1"/>
        <rFont val="ＭＳ Ｐゴシック"/>
        <family val="3"/>
        <charset val="128"/>
      </rPr>
      <t xml:space="preserve">してください。リレーの他、２種目までエントリーできます。
</t>
    </r>
    <r>
      <rPr>
        <sz val="11"/>
        <color rgb="FFFF0000"/>
        <rFont val="ＭＳ Ｐゴシック"/>
        <family val="3"/>
        <charset val="128"/>
      </rPr>
      <t>（障害区分・年齢区分によっては出場できない種目があります。【出場可能種目一覧表参照】）</t>
    </r>
    <rPh sb="0" eb="6">
      <t>シュツジョウカノウシュモク</t>
    </rPh>
    <rPh sb="6" eb="9">
      <t>イチランヒョウ</t>
    </rPh>
    <rPh sb="10" eb="12">
      <t>カクニン</t>
    </rPh>
    <rPh sb="14" eb="16">
      <t>センタク</t>
    </rPh>
    <rPh sb="27" eb="28">
      <t>ホカ</t>
    </rPh>
    <rPh sb="30" eb="32">
      <t>シュモク</t>
    </rPh>
    <rPh sb="46" eb="50">
      <t>ショウガイクブン</t>
    </rPh>
    <rPh sb="51" eb="55">
      <t>ネンレイクブン</t>
    </rPh>
    <rPh sb="60" eb="62">
      <t>シュツジョウ</t>
    </rPh>
    <rPh sb="75" eb="77">
      <t>シュツジョウ</t>
    </rPh>
    <rPh sb="77" eb="79">
      <t>カノウ</t>
    </rPh>
    <rPh sb="79" eb="81">
      <t>シュモク</t>
    </rPh>
    <rPh sb="81" eb="83">
      <t>イチラン</t>
    </rPh>
    <rPh sb="83" eb="84">
      <t>ヒョウ</t>
    </rPh>
    <rPh sb="84" eb="86">
      <t>サンショウ</t>
    </rPh>
    <phoneticPr fontId="2"/>
  </si>
  <si>
    <t>別紙２総括表は自動で集計します。変更、修正、追加、削除等は申込用紙で行ってください。</t>
    <rPh sb="0" eb="2">
      <t>ベッシ</t>
    </rPh>
    <rPh sb="3" eb="6">
      <t>ソウカツヒョウ</t>
    </rPh>
    <rPh sb="7" eb="9">
      <t>ジドウ</t>
    </rPh>
    <rPh sb="10" eb="12">
      <t>シュウケイ</t>
    </rPh>
    <rPh sb="16" eb="18">
      <t>ヘンコウ</t>
    </rPh>
    <rPh sb="19" eb="21">
      <t>シュウセイ</t>
    </rPh>
    <rPh sb="22" eb="24">
      <t>ツイカ</t>
    </rPh>
    <rPh sb="25" eb="27">
      <t>サクジョ</t>
    </rPh>
    <rPh sb="27" eb="28">
      <t>トウ</t>
    </rPh>
    <rPh sb="29" eb="31">
      <t>モウシコミ</t>
    </rPh>
    <rPh sb="31" eb="33">
      <t>ヨウシ</t>
    </rPh>
    <rPh sb="34" eb="35">
      <t>オコナ</t>
    </rPh>
    <phoneticPr fontId="2"/>
  </si>
  <si>
    <t>FAX</t>
    <phoneticPr fontId="12"/>
  </si>
  <si>
    <r>
      <t>姓と名の間を全角１字分空けて</t>
    </r>
    <r>
      <rPr>
        <b/>
        <sz val="11"/>
        <color rgb="FF0000FF"/>
        <rFont val="ＭＳ Ｐゴシック"/>
        <family val="3"/>
        <charset val="128"/>
      </rPr>
      <t>入力</t>
    </r>
    <r>
      <rPr>
        <sz val="11"/>
        <color theme="1"/>
        <rFont val="ＭＳ Ｐゴシック"/>
        <family val="3"/>
        <charset val="128"/>
      </rPr>
      <t>してください。</t>
    </r>
    <rPh sb="0" eb="1">
      <t>セイ</t>
    </rPh>
    <rPh sb="2" eb="3">
      <t>ナ</t>
    </rPh>
    <rPh sb="4" eb="5">
      <t>アイダ</t>
    </rPh>
    <rPh sb="6" eb="8">
      <t>ゼンカク</t>
    </rPh>
    <rPh sb="9" eb="10">
      <t>ジ</t>
    </rPh>
    <rPh sb="10" eb="11">
      <t>ブン</t>
    </rPh>
    <rPh sb="11" eb="12">
      <t>ソラ</t>
    </rPh>
    <rPh sb="14" eb="16">
      <t>ニュウリョク</t>
    </rPh>
    <phoneticPr fontId="2"/>
  </si>
  <si>
    <t>■特記事項欄（選択　複数可）</t>
    <rPh sb="1" eb="3">
      <t>トッキ</t>
    </rPh>
    <rPh sb="3" eb="5">
      <t>ジコウ</t>
    </rPh>
    <rPh sb="5" eb="6">
      <t>ラン</t>
    </rPh>
    <rPh sb="7" eb="9">
      <t>センタク</t>
    </rPh>
    <rPh sb="10" eb="12">
      <t>フクスウ</t>
    </rPh>
    <rPh sb="12" eb="13">
      <t>カ</t>
    </rPh>
    <phoneticPr fontId="12"/>
  </si>
  <si>
    <r>
      <t>下記を参考に、希望するものを「○」で</t>
    </r>
    <r>
      <rPr>
        <b/>
        <sz val="11"/>
        <color rgb="FF0000FF"/>
        <rFont val="ＭＳ Ｐゴシック"/>
        <family val="3"/>
        <charset val="128"/>
      </rPr>
      <t>選択</t>
    </r>
    <r>
      <rPr>
        <sz val="11"/>
        <color theme="1"/>
        <rFont val="ＭＳ Ｐゴシック"/>
        <family val="3"/>
        <charset val="128"/>
      </rPr>
      <t>してください。</t>
    </r>
    <rPh sb="0" eb="2">
      <t>カキ</t>
    </rPh>
    <rPh sb="3" eb="5">
      <t>サンコウ</t>
    </rPh>
    <rPh sb="7" eb="9">
      <t>キボウ</t>
    </rPh>
    <rPh sb="18" eb="20">
      <t>センタク</t>
    </rPh>
    <phoneticPr fontId="2"/>
  </si>
  <si>
    <t>上記以外は記入してください</t>
    <rPh sb="0" eb="2">
      <t>ジョウキ</t>
    </rPh>
    <rPh sb="2" eb="4">
      <t>イガイ</t>
    </rPh>
    <rPh sb="5" eb="7">
      <t>キニュウ</t>
    </rPh>
    <phoneticPr fontId="2"/>
  </si>
  <si>
    <t>他(記入)</t>
    <rPh sb="0" eb="1">
      <t>ホカ</t>
    </rPh>
    <rPh sb="2" eb="4">
      <t>キニュウ</t>
    </rPh>
    <phoneticPr fontId="2"/>
  </si>
  <si>
    <r>
      <rPr>
        <b/>
        <sz val="11"/>
        <color rgb="FF0000FF"/>
        <rFont val="ＭＳ Ｐゴシック"/>
        <family val="3"/>
        <charset val="128"/>
      </rPr>
      <t>選択</t>
    </r>
    <r>
      <rPr>
        <sz val="11"/>
        <color theme="1"/>
        <rFont val="ＭＳ Ｐゴシック"/>
        <family val="3"/>
        <charset val="128"/>
      </rPr>
      <t>してください。市町村、学校、施設（東部～西部）の順で並んでいます。（選択肢にない場合は直接記入してください）</t>
    </r>
    <rPh sb="0" eb="2">
      <t>センタク</t>
    </rPh>
    <rPh sb="9" eb="12">
      <t>シチョウソン</t>
    </rPh>
    <rPh sb="13" eb="15">
      <t>ガッコウ</t>
    </rPh>
    <rPh sb="16" eb="18">
      <t>シセツ</t>
    </rPh>
    <rPh sb="19" eb="21">
      <t>トウブ</t>
    </rPh>
    <rPh sb="22" eb="24">
      <t>セイブ</t>
    </rPh>
    <rPh sb="26" eb="27">
      <t>ジュン</t>
    </rPh>
    <rPh sb="28" eb="29">
      <t>ナラ</t>
    </rPh>
    <rPh sb="36" eb="39">
      <t>センタクシ</t>
    </rPh>
    <rPh sb="42" eb="44">
      <t>バアイ</t>
    </rPh>
    <rPh sb="45" eb="47">
      <t>チョクセツ</t>
    </rPh>
    <rPh sb="47" eb="49">
      <t>キニュウ</t>
    </rPh>
    <phoneticPr fontId="2"/>
  </si>
  <si>
    <t>※データで参加申込用紙を記入すると自動で入力されます。</t>
    <rPh sb="5" eb="7">
      <t>サンカ</t>
    </rPh>
    <rPh sb="7" eb="9">
      <t>モウシコミ</t>
    </rPh>
    <rPh sb="9" eb="11">
      <t>ヨウシ</t>
    </rPh>
    <rPh sb="12" eb="14">
      <t>キニュウ</t>
    </rPh>
    <rPh sb="17" eb="19">
      <t>ジドウ</t>
    </rPh>
    <rPh sb="20" eb="22">
      <t>ニュウリョク</t>
    </rPh>
    <phoneticPr fontId="2"/>
  </si>
  <si>
    <t>別紙１申込用紙にパソコンでデータを入力しない場合は、総括表（入力）も記入してください。</t>
    <rPh sb="0" eb="2">
      <t>ベッシ</t>
    </rPh>
    <rPh sb="3" eb="7">
      <t>モウシコミヨウシ</t>
    </rPh>
    <rPh sb="17" eb="19">
      <t>ニュウリョク</t>
    </rPh>
    <rPh sb="22" eb="24">
      <t>バアイ</t>
    </rPh>
    <rPh sb="30" eb="32">
      <t>ニュウリョク</t>
    </rPh>
    <rPh sb="34" eb="36">
      <t>キニュウ</t>
    </rPh>
    <phoneticPr fontId="2"/>
  </si>
  <si>
    <t>　　　　　　　　　　　　　　　　　　　　　　※競技は、男女別・年齢区分別（走高跳びは年齢区分なし）に行う。</t>
    <phoneticPr fontId="2"/>
  </si>
  <si>
    <t>脳原性麻痺以外で
車いす常用、使用</t>
    <rPh sb="0" eb="1">
      <t>ノウ</t>
    </rPh>
    <rPh sb="1" eb="2">
      <t>ゲン</t>
    </rPh>
    <rPh sb="2" eb="3">
      <t>セイ</t>
    </rPh>
    <rPh sb="3" eb="5">
      <t>マヒ</t>
    </rPh>
    <rPh sb="5" eb="7">
      <t>イガイ</t>
    </rPh>
    <rPh sb="13" eb="15">
      <t>ジョウヨウ</t>
    </rPh>
    <rPh sb="16" eb="18">
      <t>シヨウ</t>
    </rPh>
    <phoneticPr fontId="2"/>
  </si>
  <si>
    <t>　　　聴覚・平衡機能障害、
　　　音声・言語・そしゃく
　　　機能障害</t>
    <rPh sb="11" eb="12">
      <t>ガイ</t>
    </rPh>
    <rPh sb="34" eb="35">
      <t>ガイ</t>
    </rPh>
    <phoneticPr fontId="2"/>
  </si>
  <si>
    <t>脳原性麻痺
（脳性麻痺、
脳血管疾患、
脳外傷等）</t>
    <phoneticPr fontId="2"/>
  </si>
  <si>
    <t>　聴覚・平衡機能障害、
　音声・言語機能障害、
　そしゃく機能障害</t>
    <rPh sb="1" eb="3">
      <t>チョウカク</t>
    </rPh>
    <rPh sb="4" eb="6">
      <t>ヘイコウ</t>
    </rPh>
    <rPh sb="6" eb="8">
      <t>キノウ</t>
    </rPh>
    <rPh sb="8" eb="10">
      <t>ショウガイ</t>
    </rPh>
    <rPh sb="13" eb="15">
      <t>オンセイ</t>
    </rPh>
    <rPh sb="16" eb="18">
      <t>ゲンゴ</t>
    </rPh>
    <rPh sb="18" eb="20">
      <t>キノウ</t>
    </rPh>
    <rPh sb="20" eb="22">
      <t>ショウガイ</t>
    </rPh>
    <rPh sb="29" eb="31">
      <t>キノウ</t>
    </rPh>
    <rPh sb="31" eb="33">
      <t>ショウガイ</t>
    </rPh>
    <phoneticPr fontId="2"/>
  </si>
  <si>
    <t>手部切断 片前腕切断又は、片上肢不完全　
片上腕切断又は片上肢不完全</t>
    <rPh sb="0" eb="1">
      <t>テ</t>
    </rPh>
    <rPh sb="1" eb="2">
      <t>ブ</t>
    </rPh>
    <rPh sb="2" eb="4">
      <t>セツダン</t>
    </rPh>
    <rPh sb="5" eb="6">
      <t>カタ</t>
    </rPh>
    <rPh sb="6" eb="7">
      <t>マエ</t>
    </rPh>
    <rPh sb="7" eb="8">
      <t>ウデ</t>
    </rPh>
    <rPh sb="8" eb="10">
      <t>セツダン</t>
    </rPh>
    <rPh sb="10" eb="11">
      <t>マタ</t>
    </rPh>
    <rPh sb="13" eb="14">
      <t>カタ</t>
    </rPh>
    <rPh sb="14" eb="16">
      <t>ジョウシ</t>
    </rPh>
    <rPh sb="16" eb="19">
      <t>フカンゼン</t>
    </rPh>
    <rPh sb="21" eb="22">
      <t>カタ</t>
    </rPh>
    <rPh sb="22" eb="24">
      <t>ジョウワン</t>
    </rPh>
    <rPh sb="24" eb="26">
      <t>セツダン</t>
    </rPh>
    <rPh sb="26" eb="27">
      <t>マタ</t>
    </rPh>
    <rPh sb="28" eb="29">
      <t>カタ</t>
    </rPh>
    <rPh sb="29" eb="31">
      <t>ジョウシ</t>
    </rPh>
    <rPh sb="31" eb="34">
      <t>フカンゼン</t>
    </rPh>
    <phoneticPr fontId="2"/>
  </si>
  <si>
    <t>両前腕切断又は、片前腕及び片上腕切断 
両上肢不完全</t>
    <rPh sb="0" eb="1">
      <t>リョウ</t>
    </rPh>
    <rPh sb="1" eb="2">
      <t>マエ</t>
    </rPh>
    <rPh sb="2" eb="3">
      <t>ウデ</t>
    </rPh>
    <rPh sb="3" eb="5">
      <t>セツダン</t>
    </rPh>
    <rPh sb="5" eb="6">
      <t>マタ</t>
    </rPh>
    <rPh sb="8" eb="9">
      <t>カタ</t>
    </rPh>
    <rPh sb="9" eb="10">
      <t>マエ</t>
    </rPh>
    <rPh sb="10" eb="11">
      <t>ウデ</t>
    </rPh>
    <rPh sb="11" eb="12">
      <t>オヨ</t>
    </rPh>
    <rPh sb="13" eb="14">
      <t>カタ</t>
    </rPh>
    <rPh sb="14" eb="16">
      <t>ジョウワン</t>
    </rPh>
    <rPh sb="16" eb="18">
      <t>セツダン</t>
    </rPh>
    <rPh sb="20" eb="21">
      <t>リョウ</t>
    </rPh>
    <rPh sb="21" eb="23">
      <t>ジョウシ</t>
    </rPh>
    <rPh sb="23" eb="26">
      <t>フカンゼン</t>
    </rPh>
    <phoneticPr fontId="2"/>
  </si>
  <si>
    <r>
      <t>「年齢区分表」を参考にして、該当項目を</t>
    </r>
    <r>
      <rPr>
        <b/>
        <sz val="11"/>
        <color rgb="FF0000FF"/>
        <rFont val="ＭＳ Ｐゴシック"/>
        <family val="3"/>
        <charset val="128"/>
      </rPr>
      <t>選択</t>
    </r>
    <r>
      <rPr>
        <sz val="11"/>
        <color theme="1"/>
        <rFont val="ＭＳ Ｐゴシック"/>
        <family val="3"/>
        <charset val="128"/>
      </rPr>
      <t>してください。</t>
    </r>
    <r>
      <rPr>
        <sz val="11"/>
        <color rgb="FFFF0000"/>
        <rFont val="ＭＳ Ｐゴシック"/>
        <family val="3"/>
        <charset val="128"/>
      </rPr>
      <t>（身体障害者と知的障害者では区分が異なります。）</t>
    </r>
    <rPh sb="1" eb="3">
      <t>ネンレイ</t>
    </rPh>
    <rPh sb="3" eb="5">
      <t>クブン</t>
    </rPh>
    <rPh sb="5" eb="6">
      <t>ヒョウ</t>
    </rPh>
    <rPh sb="8" eb="10">
      <t>サンコウ</t>
    </rPh>
    <rPh sb="14" eb="16">
      <t>ガイトウ</t>
    </rPh>
    <rPh sb="16" eb="18">
      <t>コウモク</t>
    </rPh>
    <rPh sb="19" eb="21">
      <t>センタク</t>
    </rPh>
    <rPh sb="29" eb="31">
      <t>シンタイ</t>
    </rPh>
    <rPh sb="31" eb="34">
      <t>ショウガイシャ</t>
    </rPh>
    <rPh sb="35" eb="37">
      <t>チテキ</t>
    </rPh>
    <rPh sb="37" eb="40">
      <t>ショウガイシャ</t>
    </rPh>
    <rPh sb="42" eb="44">
      <t>クブン</t>
    </rPh>
    <rPh sb="45" eb="46">
      <t>コト</t>
    </rPh>
    <phoneticPr fontId="2"/>
  </si>
  <si>
    <t xml:space="preserve"> ※別紙２総括表の人数が間違っている場合は、別紙１申込用紙の性別、障害区分、年齢区分（競技区分27知的障害のみ「少年・青年・壮年」）をご確認の上、
　　恐れ入りますが協会へお知らせください。</t>
    <rPh sb="2" eb="4">
      <t>ベッシ</t>
    </rPh>
    <rPh sb="5" eb="8">
      <t>ソウカツヒョウ</t>
    </rPh>
    <rPh sb="9" eb="11">
      <t>ニンズウ</t>
    </rPh>
    <rPh sb="12" eb="13">
      <t>アイダ</t>
    </rPh>
    <rPh sb="13" eb="14">
      <t>チガ</t>
    </rPh>
    <rPh sb="18" eb="20">
      <t>バアイ</t>
    </rPh>
    <rPh sb="30" eb="32">
      <t>セイベツ</t>
    </rPh>
    <rPh sb="33" eb="37">
      <t>ショウガイクブン</t>
    </rPh>
    <rPh sb="38" eb="40">
      <t>ネンレイ</t>
    </rPh>
    <rPh sb="40" eb="42">
      <t>クブン</t>
    </rPh>
    <rPh sb="43" eb="47">
      <t>キョウギクブン</t>
    </rPh>
    <rPh sb="49" eb="53">
      <t>チテキショウガイ</t>
    </rPh>
    <rPh sb="56" eb="58">
      <t>ショウネン</t>
    </rPh>
    <rPh sb="59" eb="61">
      <t>セイネン</t>
    </rPh>
    <rPh sb="62" eb="64">
      <t>ソウネン</t>
    </rPh>
    <rPh sb="68" eb="70">
      <t>カクニン</t>
    </rPh>
    <rPh sb="71" eb="72">
      <t>ウエ</t>
    </rPh>
    <rPh sb="76" eb="77">
      <t>オソ</t>
    </rPh>
    <rPh sb="78" eb="79">
      <t>イ</t>
    </rPh>
    <rPh sb="83" eb="85">
      <t>キョウカイ</t>
    </rPh>
    <rPh sb="87" eb="88">
      <t>シ</t>
    </rPh>
    <phoneticPr fontId="2"/>
  </si>
  <si>
    <r>
      <t xml:space="preserve">※ 4×100mリレーは男女混合とする(年齢区分なし)。
※ 50m競走で使用する車いすは日常生活用とする。
※ 体幹とは頚部･胸部・腹部及び腰部(脊柱)のみに変形がある者(脊柱カリエス等による体幹の障害が該当する)。
　 ただし､四肢の機能障害を伴う場合は体幹の機能障害であってもこの区分には該当しない。
※ 複数の障害区分にわたり１つの番号がついている場合は､１つの区分として競技を行い､順位を決定する。
※ </t>
    </r>
    <r>
      <rPr>
        <sz val="10"/>
        <rFont val="ＭＳ 明朝"/>
        <family val="1"/>
        <charset val="128"/>
      </rPr>
      <t>視力は「矯正後の良い方の視力」で判定する。</t>
    </r>
    <r>
      <rPr>
        <sz val="10"/>
        <color rgb="FFFF0000"/>
        <rFont val="ＭＳ 明朝"/>
        <family val="1"/>
        <charset val="128"/>
      </rPr>
      <t xml:space="preserve">
</t>
    </r>
    <r>
      <rPr>
        <sz val="10"/>
        <rFont val="ＭＳ 明朝"/>
        <family val="1"/>
        <charset val="128"/>
      </rPr>
      <t>※ 走高跳は、男女別、年齢区分なしとする。</t>
    </r>
    <r>
      <rPr>
        <sz val="10"/>
        <color theme="1"/>
        <rFont val="ＭＳ 明朝"/>
        <family val="1"/>
        <charset val="128"/>
      </rPr>
      <t xml:space="preserve">
※ 障害区分24は光を通さないアイマスクまたはアイシェードを装着する。
【注】 競走競技は50mと100m、跳躍競技は立幅跳と走幅跳、投てき競技は障害区分８を除き、ソフトボール投とジャベリック
     スローの両方に申し込むことはできない。</t>
    </r>
    <rPh sb="20" eb="24">
      <t>ネンレイクブン</t>
    </rPh>
    <rPh sb="170" eb="172">
      <t>バンゴウ</t>
    </rPh>
    <rPh sb="193" eb="194">
      <t>オコナ</t>
    </rPh>
    <rPh sb="231" eb="232">
      <t>ハシ</t>
    </rPh>
    <rPh sb="232" eb="234">
      <t>タカト</t>
    </rPh>
    <rPh sb="236" eb="239">
      <t>ダンジョベツ</t>
    </rPh>
    <rPh sb="240" eb="244">
      <t>ネンレイクブン</t>
    </rPh>
    <rPh sb="318" eb="319">
      <t>トウ</t>
    </rPh>
    <rPh sb="321" eb="323">
      <t>キョウギ</t>
    </rPh>
    <rPh sb="324" eb="326">
      <t>ショウガイ</t>
    </rPh>
    <rPh sb="326" eb="328">
      <t>クブン</t>
    </rPh>
    <rPh sb="330" eb="331">
      <t>ノゾ</t>
    </rPh>
    <rPh sb="339" eb="340">
      <t>トウ</t>
    </rPh>
    <phoneticPr fontId="2"/>
  </si>
  <si>
    <t>競　走</t>
    <rPh sb="0" eb="1">
      <t>セリ</t>
    </rPh>
    <rPh sb="2" eb="3">
      <t>ソウ</t>
    </rPh>
    <phoneticPr fontId="2"/>
  </si>
  <si>
    <r>
      <rPr>
        <b/>
        <sz val="11"/>
        <color rgb="FFFF0000"/>
        <rFont val="ＭＳ Ｐゴシック"/>
        <family val="3"/>
        <charset val="128"/>
      </rPr>
      <t>令和８年</t>
    </r>
    <r>
      <rPr>
        <sz val="11"/>
        <color theme="1"/>
        <rFont val="ＭＳ Ｐゴシック"/>
        <family val="3"/>
        <charset val="128"/>
      </rPr>
      <t>４月１日現在の年齢を</t>
    </r>
    <r>
      <rPr>
        <b/>
        <sz val="11"/>
        <color rgb="FF0000FF"/>
        <rFont val="ＭＳ Ｐゴシック"/>
        <family val="3"/>
        <charset val="128"/>
      </rPr>
      <t>入力</t>
    </r>
    <r>
      <rPr>
        <sz val="11"/>
        <color theme="1"/>
        <rFont val="ＭＳ Ｐゴシック"/>
        <family val="3"/>
        <charset val="128"/>
      </rPr>
      <t>してください。</t>
    </r>
    <rPh sb="0" eb="2">
      <t>レイワ</t>
    </rPh>
    <rPh sb="3" eb="4">
      <t>ネン</t>
    </rPh>
    <rPh sb="5" eb="6">
      <t>ツキ</t>
    </rPh>
    <rPh sb="7" eb="8">
      <t>ニチ</t>
    </rPh>
    <rPh sb="8" eb="10">
      <t>ゲンザイ</t>
    </rPh>
    <rPh sb="11" eb="13">
      <t>ネンレイ</t>
    </rPh>
    <rPh sb="14" eb="16">
      <t>ニュウリョク</t>
    </rPh>
    <phoneticPr fontId="2"/>
  </si>
  <si>
    <t>第２６回富山県障害者スポーツ大会（陸上競技会）参加申込総括表</t>
    <rPh sb="0" eb="1">
      <t>ダイ</t>
    </rPh>
    <rPh sb="3" eb="4">
      <t>カイ</t>
    </rPh>
    <rPh sb="4" eb="16">
      <t>ト</t>
    </rPh>
    <rPh sb="17" eb="19">
      <t>リクジョウ</t>
    </rPh>
    <rPh sb="19" eb="22">
      <t>キョウギカイ</t>
    </rPh>
    <rPh sb="23" eb="25">
      <t>サンカ</t>
    </rPh>
    <rPh sb="25" eb="27">
      <t>モウシコ</t>
    </rPh>
    <rPh sb="27" eb="29">
      <t>ソウカツ</t>
    </rPh>
    <rPh sb="29" eb="30">
      <t>ヒョウ</t>
    </rPh>
    <phoneticPr fontId="12"/>
  </si>
  <si>
    <t>障害区分24 又は 25 の競走種目(50m以外）で、伴走者を同伴</t>
    <rPh sb="0" eb="4">
      <t>ショウガイクブン</t>
    </rPh>
    <rPh sb="7" eb="8">
      <t>マタ</t>
    </rPh>
    <rPh sb="14" eb="16">
      <t>キョウソウ</t>
    </rPh>
    <rPh sb="16" eb="18">
      <t>シュモク</t>
    </rPh>
    <rPh sb="22" eb="24">
      <t>イガイ</t>
    </rPh>
    <rPh sb="27" eb="30">
      <t>バンソウシャ</t>
    </rPh>
    <rPh sb="31" eb="33">
      <t>ドウハン</t>
    </rPh>
    <phoneticPr fontId="2"/>
  </si>
  <si>
    <t>エントリー可否</t>
    <rPh sb="5" eb="7">
      <t>カヒ</t>
    </rPh>
    <phoneticPr fontId="2"/>
  </si>
  <si>
    <t>種目１可否</t>
    <rPh sb="0" eb="2">
      <t>シュモク</t>
    </rPh>
    <rPh sb="3" eb="5">
      <t>カヒ</t>
    </rPh>
    <phoneticPr fontId="2"/>
  </si>
  <si>
    <t>種目２可否</t>
    <rPh sb="0" eb="2">
      <t>シュモク</t>
    </rPh>
    <rPh sb="3" eb="5">
      <t>カヒ</t>
    </rPh>
    <phoneticPr fontId="2"/>
  </si>
  <si>
    <t>障害区分</t>
    <rPh sb="0" eb="2">
      <t>ショウガイ</t>
    </rPh>
    <rPh sb="2" eb="4">
      <t>クブン</t>
    </rPh>
    <phoneticPr fontId="2"/>
  </si>
  <si>
    <t>種目１可</t>
    <rPh sb="0" eb="2">
      <t>シュモク</t>
    </rPh>
    <rPh sb="3" eb="4">
      <t>カ</t>
    </rPh>
    <phoneticPr fontId="2"/>
  </si>
  <si>
    <t>種目２可</t>
    <rPh sb="0" eb="2">
      <t>シュモク</t>
    </rPh>
    <rPh sb="3" eb="4">
      <t>カ</t>
    </rPh>
    <phoneticPr fontId="2"/>
  </si>
  <si>
    <t>リレー可</t>
    <rPh sb="3" eb="4">
      <t>カ</t>
    </rPh>
    <phoneticPr fontId="2"/>
  </si>
  <si>
    <t>種目３可否</t>
    <rPh sb="0" eb="2">
      <t>シュモク</t>
    </rPh>
    <rPh sb="3" eb="5">
      <t>カヒ</t>
    </rPh>
    <phoneticPr fontId="2"/>
  </si>
  <si>
    <t>エントリー
不可種目</t>
    <rPh sb="6" eb="8">
      <t>フカ</t>
    </rPh>
    <rPh sb="8" eb="10">
      <t>シュモク</t>
    </rPh>
    <phoneticPr fontId="2"/>
  </si>
  <si>
    <t>50&amp;100</t>
    <phoneticPr fontId="2"/>
  </si>
  <si>
    <t>立&amp;幅</t>
    <rPh sb="0" eb="1">
      <t>タ</t>
    </rPh>
    <rPh sb="2" eb="3">
      <t>ハバ</t>
    </rPh>
    <phoneticPr fontId="2"/>
  </si>
  <si>
    <t>ソ&amp;ジャ</t>
    <phoneticPr fontId="2"/>
  </si>
  <si>
    <t>複合比</t>
    <rPh sb="0" eb="2">
      <t>フクゴウ</t>
    </rPh>
    <rPh sb="2" eb="3">
      <t>ヒ</t>
    </rPh>
    <phoneticPr fontId="2"/>
  </si>
  <si>
    <t>R</t>
    <phoneticPr fontId="2"/>
  </si>
  <si>
    <t>非表示</t>
    <rPh sb="0" eb="3">
      <t>ヒヒョウジ</t>
    </rPh>
    <phoneticPr fontId="2"/>
  </si>
  <si>
    <r>
      <t xml:space="preserve">⑭出場不可種目
</t>
    </r>
    <r>
      <rPr>
        <b/>
        <sz val="11"/>
        <color rgb="FFFF0000"/>
        <rFont val="ＭＳ Ｐゴシック"/>
        <family val="3"/>
        <charset val="128"/>
      </rPr>
      <t>　（入力不要）</t>
    </r>
    <rPh sb="1" eb="3">
      <t>シュツジョウ</t>
    </rPh>
    <rPh sb="3" eb="5">
      <t>フカ</t>
    </rPh>
    <rPh sb="5" eb="7">
      <t>シュモク</t>
    </rPh>
    <rPh sb="10" eb="12">
      <t>ニュウリョク</t>
    </rPh>
    <rPh sb="12" eb="14">
      <t>フヨウ</t>
    </rPh>
    <phoneticPr fontId="2"/>
  </si>
  <si>
    <t>障害区分により、出場できない種目があると「ｘ」、重複できない種目があると「△」が表示されます。
【出場可能種目一覧表】を参照し、出場種目を確認してください。</t>
    <rPh sb="0" eb="4">
      <t>ショウガイクブン</t>
    </rPh>
    <rPh sb="8" eb="10">
      <t>シュツジョウ</t>
    </rPh>
    <rPh sb="14" eb="16">
      <t>シュモク</t>
    </rPh>
    <rPh sb="24" eb="26">
      <t>チョウフク</t>
    </rPh>
    <rPh sb="30" eb="32">
      <t>シュモク</t>
    </rPh>
    <rPh sb="40" eb="42">
      <t>ヒョウジ</t>
    </rPh>
    <rPh sb="49" eb="55">
      <t>シュツジョウカノウシュモク</t>
    </rPh>
    <rPh sb="55" eb="58">
      <t>イチランヒョウ</t>
    </rPh>
    <rPh sb="60" eb="62">
      <t>サンショウ</t>
    </rPh>
    <rPh sb="64" eb="68">
      <t>シュツジョウシュモク</t>
    </rPh>
    <rPh sb="69" eb="71">
      <t>カクニン</t>
    </rPh>
    <phoneticPr fontId="2"/>
  </si>
  <si>
    <t>第２６ 回富山県障害者スポーツ大会（陸上競技会）参加申込用紙</t>
    <rPh sb="0" eb="1">
      <t>ダイ</t>
    </rPh>
    <rPh sb="4" eb="5">
      <t>カイ</t>
    </rPh>
    <rPh sb="5" eb="8">
      <t>トヤマケン</t>
    </rPh>
    <rPh sb="8" eb="11">
      <t>ショウガイシャ</t>
    </rPh>
    <rPh sb="15" eb="17">
      <t>タイカイ</t>
    </rPh>
    <rPh sb="18" eb="20">
      <t>リクジョウ</t>
    </rPh>
    <rPh sb="20" eb="23">
      <t>キョウギカイ</t>
    </rPh>
    <rPh sb="24" eb="26">
      <t>サンカ</t>
    </rPh>
    <rPh sb="26" eb="27">
      <t>モウ</t>
    </rPh>
    <rPh sb="27" eb="28">
      <t>コ</t>
    </rPh>
    <rPh sb="28" eb="30">
      <t>ヨウシ</t>
    </rPh>
    <phoneticPr fontId="2"/>
  </si>
  <si>
    <r>
      <t>４月１日以降、所属が変わる場合（卒業生等）は備考欄に卒業予定と記入し、</t>
    </r>
    <r>
      <rPr>
        <sz val="11"/>
        <color rgb="FFFF0000"/>
        <rFont val="ＭＳ Ｐゴシック"/>
        <family val="3"/>
        <charset val="128"/>
      </rPr>
      <t>⑦所属欄に、予定する所属名を選択入力してください</t>
    </r>
    <r>
      <rPr>
        <sz val="11"/>
        <color theme="1"/>
        <rFont val="ＭＳ Ｐゴシック"/>
        <family val="3"/>
        <charset val="128"/>
      </rPr>
      <t>。</t>
    </r>
    <rPh sb="36" eb="38">
      <t>ショゾク</t>
    </rPh>
    <rPh sb="38" eb="39">
      <t>ラン</t>
    </rPh>
    <rPh sb="41" eb="43">
      <t>ヨテイ</t>
    </rPh>
    <rPh sb="45" eb="48">
      <t>ショゾクメイ</t>
    </rPh>
    <rPh sb="49" eb="51">
      <t>センタク</t>
    </rPh>
    <rPh sb="51" eb="53">
      <t>ニュウリョク</t>
    </rPh>
    <phoneticPr fontId="2"/>
  </si>
  <si>
    <r>
      <t xml:space="preserve">※ 4×100mリレーは男女混合とする(年齢区分なし)。
※ 50m競走で使用する車いすは日常生活用とする。
※ 体幹とは頚部･胸部・腹部及び腰部(脊柱)のみに変形がある者(脊柱カリエス等による体幹の障害が該当する)。
　 ただし､四肢の機能障害を伴う場合は体幹の機能障害であってもこの区分には該当しない。
※ 複数の障害区分にわたり１つの番号がついている場合は､１つの区分として競技を行い､順位を決定する。
※ </t>
    </r>
    <r>
      <rPr>
        <sz val="10"/>
        <rFont val="ＭＳ 明朝"/>
        <family val="1"/>
        <charset val="128"/>
      </rPr>
      <t>視力は「矯正後の良い方の視力」で判定する。</t>
    </r>
    <r>
      <rPr>
        <sz val="10"/>
        <color rgb="FFFF0000"/>
        <rFont val="ＭＳ 明朝"/>
        <family val="1"/>
        <charset val="128"/>
      </rPr>
      <t xml:space="preserve">
</t>
    </r>
    <r>
      <rPr>
        <sz val="10"/>
        <rFont val="ＭＳ 明朝"/>
        <family val="1"/>
        <charset val="128"/>
      </rPr>
      <t>※ 走高跳は、男女別、年齢区分なしとする。</t>
    </r>
    <r>
      <rPr>
        <sz val="10"/>
        <color theme="1"/>
        <rFont val="ＭＳ 明朝"/>
        <family val="1"/>
        <charset val="128"/>
      </rPr>
      <t xml:space="preserve">
※ 障害区分24は光を通さないアイマスクまたはアイシェードを装着する。
</t>
    </r>
    <r>
      <rPr>
        <b/>
        <sz val="10"/>
        <color rgb="FFFF0000"/>
        <rFont val="ＭＳ 明朝"/>
        <family val="1"/>
        <charset val="128"/>
      </rPr>
      <t>【注】 競走競技は50mと100m、跳躍競技は立幅跳と走幅跳、投てき競技は障害区分８を除き、ソフトボール投とジャベリック
     スローの両方に申し込むことはできない。</t>
    </r>
    <rPh sb="20" eb="24">
      <t>ネンレイクブン</t>
    </rPh>
    <rPh sb="170" eb="172">
      <t>バンゴウ</t>
    </rPh>
    <rPh sb="193" eb="194">
      <t>オコナ</t>
    </rPh>
    <rPh sb="231" eb="232">
      <t>ハシ</t>
    </rPh>
    <rPh sb="232" eb="234">
      <t>タカト</t>
    </rPh>
    <rPh sb="236" eb="239">
      <t>ダンジョベツ</t>
    </rPh>
    <rPh sb="240" eb="244">
      <t>ネンレイクブン</t>
    </rPh>
    <rPh sb="318" eb="319">
      <t>トウ</t>
    </rPh>
    <rPh sb="321" eb="323">
      <t>キョウギ</t>
    </rPh>
    <rPh sb="324" eb="326">
      <t>ショウガイ</t>
    </rPh>
    <rPh sb="326" eb="328">
      <t>クブン</t>
    </rPh>
    <rPh sb="330" eb="331">
      <t>ノゾ</t>
    </rPh>
    <rPh sb="339" eb="340">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</si>
</sst>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1" x14ac:knownFonts="1">
    <font>
      <sz val="11"/>
      <color theme="1"/>
      <name val="游ゴシック"/>
      <family val="2"/>
      <charset val="128"/>
      <scheme val="minor"/>
    </font>
    <font>
      <sz val="10"/>
      <color theme="1"/>
      <name val="ＭＳ Ｐゴシック"/>
      <family val="3"/>
      <charset val="128"/>
    </font>
    <font>
      <sz val="6"/>
      <name val="游ゴシック"/>
      <family val="2"/>
      <charset val="128"/>
      <scheme val="minor"/>
    </font>
    <font>
      <sz val="11"/>
      <color theme="1"/>
      <name val="ＭＳ Ｐゴシック"/>
      <family val="3"/>
      <charset val="128"/>
    </font>
    <font>
      <sz val="10"/>
      <name val="ＭＳ Ｐゴシック"/>
      <family val="3"/>
      <charset val="128"/>
    </font>
    <font>
      <sz val="10"/>
      <color rgb="FFFF0000"/>
      <name val="ＭＳ Ｐゴシック"/>
      <family val="3"/>
      <charset val="128"/>
    </font>
    <font>
      <sz val="9"/>
      <color theme="1"/>
      <name val="ＭＳ Ｐゴシック"/>
      <family val="3"/>
      <charset val="128"/>
    </font>
    <font>
      <sz val="8"/>
      <color theme="1"/>
      <name val="ＭＳ Ｐゴシック"/>
      <family val="3"/>
      <charset val="128"/>
    </font>
    <font>
      <sz val="11"/>
      <name val="ＭＳ Ｐゴシック"/>
      <family val="3"/>
      <charset val="128"/>
    </font>
    <font>
      <sz val="8"/>
      <name val="ＭＳ Ｐゴシック"/>
      <family val="3"/>
      <charset val="128"/>
    </font>
    <font>
      <sz val="9"/>
      <name val="ＭＳ Ｐゴシック"/>
      <family val="3"/>
      <charset val="128"/>
    </font>
    <font>
      <sz val="9.5"/>
      <name val="ＭＳ Ｐゴシック"/>
      <family val="3"/>
      <charset val="128"/>
    </font>
    <font>
      <sz val="6"/>
      <name val="ＭＳ Ｐゴシック"/>
      <family val="3"/>
      <charset val="128"/>
    </font>
    <font>
      <sz val="14"/>
      <name val="ＭＳ Ｐゴシック"/>
      <family val="3"/>
      <charset val="128"/>
    </font>
    <font>
      <b/>
      <sz val="11"/>
      <color rgb="FF0000FF"/>
      <name val="ＭＳ Ｐゴシック"/>
      <family val="3"/>
      <charset val="128"/>
    </font>
    <font>
      <sz val="8"/>
      <color theme="1"/>
      <name val="ＭＳ Ｐ明朝"/>
      <family val="1"/>
      <charset val="128"/>
    </font>
    <font>
      <sz val="10"/>
      <color theme="1"/>
      <name val="ＭＳ 明朝"/>
      <family val="1"/>
      <charset val="128"/>
    </font>
    <font>
      <sz val="10"/>
      <color theme="1"/>
      <name val="ＭＳ Ｐ明朝"/>
      <family val="1"/>
      <charset val="128"/>
    </font>
    <font>
      <sz val="10"/>
      <color rgb="FFFF0000"/>
      <name val="ＭＳ 明朝"/>
      <family val="1"/>
      <charset val="128"/>
    </font>
    <font>
      <sz val="9"/>
      <color theme="1"/>
      <name val="ＭＳ Ｐ明朝"/>
      <family val="1"/>
      <charset val="128"/>
    </font>
    <font>
      <sz val="10"/>
      <name val="ＭＳ 明朝"/>
      <family val="1"/>
      <charset val="128"/>
    </font>
    <font>
      <sz val="11"/>
      <color theme="1"/>
      <name val="ＭＳ 明朝"/>
      <family val="1"/>
      <charset val="128"/>
    </font>
    <font>
      <b/>
      <sz val="11"/>
      <color rgb="FF3333FF"/>
      <name val="ＭＳ Ｐゴシック"/>
      <family val="3"/>
      <charset val="128"/>
    </font>
    <font>
      <sz val="11"/>
      <color rgb="FFFF0000"/>
      <name val="ＭＳ Ｐゴシック"/>
      <family val="3"/>
      <charset val="128"/>
    </font>
    <font>
      <sz val="12"/>
      <color theme="1"/>
      <name val="ＭＳ Ｐゴシック"/>
      <family val="3"/>
      <charset val="128"/>
    </font>
    <font>
      <b/>
      <u/>
      <sz val="11"/>
      <color rgb="FF0000FF"/>
      <name val="ＭＳ Ｐゴシック"/>
      <family val="3"/>
      <charset val="128"/>
    </font>
    <font>
      <sz val="11"/>
      <color rgb="FF0000FF"/>
      <name val="ＭＳ Ｐゴシック"/>
      <family val="3"/>
      <charset val="128"/>
    </font>
    <font>
      <b/>
      <sz val="11"/>
      <color rgb="FFFF0000"/>
      <name val="ＭＳ Ｐゴシック"/>
      <family val="3"/>
      <charset val="128"/>
    </font>
    <font>
      <b/>
      <sz val="11"/>
      <name val="ＭＳ Ｐゴシック"/>
      <family val="3"/>
      <charset val="128"/>
    </font>
    <font>
      <b/>
      <sz val="11"/>
      <color theme="1"/>
      <name val="ＭＳ Ｐゴシック"/>
      <family val="3"/>
      <charset val="128"/>
    </font>
    <font>
      <b/>
      <sz val="10"/>
      <color rgb="FFFF0000"/>
      <name val="ＭＳ 明朝"/>
      <family val="1"/>
      <charset val="128"/>
    </font>
  </fonts>
  <fills count="7">
    <fill>
      <patternFill patternType="none"/>
    </fill>
    <fill>
      <patternFill patternType="gray125"/>
    </fill>
    <fill>
      <patternFill patternType="solid">
        <fgColor rgb="FFCCFFFF"/>
        <bgColor indexed="64"/>
      </patternFill>
    </fill>
    <fill>
      <patternFill patternType="solid">
        <fgColor rgb="FFFFCCFF"/>
        <bgColor indexed="64"/>
      </patternFill>
    </fill>
    <fill>
      <patternFill patternType="solid">
        <fgColor rgb="FFFFFF00"/>
        <bgColor indexed="64"/>
      </patternFill>
    </fill>
    <fill>
      <patternFill patternType="solid">
        <fgColor rgb="FFE7E6E6"/>
        <bgColor indexed="64"/>
      </patternFill>
    </fill>
    <fill>
      <patternFill patternType="solid">
        <fgColor rgb="FFFFCC99"/>
        <bgColor indexed="64"/>
      </patternFill>
    </fill>
  </fills>
  <borders count="10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auto="1"/>
      </left>
      <right style="thin">
        <color auto="1"/>
      </right>
      <top style="thin">
        <color auto="1"/>
      </top>
      <bottom style="hair">
        <color auto="1"/>
      </bottom>
      <diagonal/>
    </border>
    <border>
      <left style="thin">
        <color indexed="64"/>
      </left>
      <right/>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diagonalDown="1">
      <left style="medium">
        <color indexed="64"/>
      </left>
      <right style="thin">
        <color indexed="64"/>
      </right>
      <top style="medium">
        <color indexed="64"/>
      </top>
      <bottom/>
      <diagonal style="thin">
        <color indexed="64"/>
      </diagonal>
    </border>
    <border>
      <left style="thin">
        <color indexed="64"/>
      </left>
      <right style="thin">
        <color indexed="64"/>
      </right>
      <top style="medium">
        <color indexed="64"/>
      </top>
      <bottom style="thin">
        <color indexed="64"/>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Down="1">
      <left style="medium">
        <color indexed="64"/>
      </left>
      <right style="thin">
        <color indexed="64"/>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double">
        <color indexed="64"/>
      </left>
      <right/>
      <top/>
      <bottom style="double">
        <color indexed="64"/>
      </bottom>
      <diagonal/>
    </border>
    <border>
      <left/>
      <right style="medium">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double">
        <color indexed="64"/>
      </left>
      <right style="thin">
        <color indexed="64"/>
      </right>
      <top/>
      <bottom style="thin">
        <color indexed="64"/>
      </bottom>
      <diagonal/>
    </border>
    <border>
      <left/>
      <right style="thin">
        <color indexed="64"/>
      </right>
      <top style="double">
        <color indexed="64"/>
      </top>
      <bottom/>
      <diagonal/>
    </border>
    <border diagonalUp="1">
      <left style="medium">
        <color indexed="64"/>
      </left>
      <right style="thin">
        <color indexed="64"/>
      </right>
      <top style="double">
        <color indexed="64"/>
      </top>
      <bottom/>
      <diagonal style="thin">
        <color indexed="64"/>
      </diagonal>
    </border>
    <border>
      <left style="double">
        <color indexed="64"/>
      </left>
      <right style="thin">
        <color indexed="64"/>
      </right>
      <top style="thin">
        <color indexed="64"/>
      </top>
      <bottom style="thin">
        <color indexed="64"/>
      </bottom>
      <diagonal/>
    </border>
    <border diagonalUp="1">
      <left style="medium">
        <color indexed="64"/>
      </left>
      <right style="thin">
        <color indexed="64"/>
      </right>
      <top/>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diagonalUp="1">
      <left style="medium">
        <color indexed="64"/>
      </left>
      <right style="thin">
        <color indexed="64"/>
      </right>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medium">
        <color indexed="64"/>
      </left>
      <right style="thin">
        <color indexed="64"/>
      </right>
      <top/>
      <bottom/>
      <diagonal/>
    </border>
    <border>
      <left style="thin">
        <color indexed="64"/>
      </left>
      <right style="double">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thin">
        <color indexed="64"/>
      </top>
      <bottom style="thin">
        <color indexed="64"/>
      </bottom>
      <diagonal/>
    </border>
    <border>
      <left/>
      <right style="hair">
        <color auto="1"/>
      </right>
      <top style="thin">
        <color auto="1"/>
      </top>
      <bottom style="hair">
        <color auto="1"/>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s>
  <cellStyleXfs count="5">
    <xf numFmtId="0" fontId="0" fillId="0" borderId="0">
      <alignment vertical="center"/>
    </xf>
    <xf numFmtId="0" fontId="8" fillId="0" borderId="0"/>
    <xf numFmtId="0" fontId="8" fillId="0" borderId="0"/>
    <xf numFmtId="0" fontId="8" fillId="0" borderId="0"/>
    <xf numFmtId="0" fontId="8" fillId="0" borderId="0">
      <alignment vertical="center"/>
    </xf>
  </cellStyleXfs>
  <cellXfs count="374">
    <xf numFmtId="0" fontId="0" fillId="0" borderId="0" xfId="0">
      <alignment vertical="center"/>
    </xf>
    <xf numFmtId="0" fontId="1" fillId="0" borderId="0" xfId="0" applyFont="1" applyAlignment="1" applyProtection="1">
      <alignment horizontal="center" vertical="center" shrinkToFit="1"/>
      <protection locked="0"/>
    </xf>
    <xf numFmtId="0" fontId="1" fillId="0" borderId="0" xfId="0" applyFont="1" applyAlignment="1">
      <alignment horizontal="center" vertical="center" shrinkToFit="1"/>
    </xf>
    <xf numFmtId="0" fontId="3" fillId="0" borderId="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4" fillId="0" borderId="29"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30" xfId="0" applyFont="1" applyBorder="1" applyAlignment="1">
      <alignment horizontal="center" vertical="center" shrinkToFit="1"/>
    </xf>
    <xf numFmtId="0" fontId="6" fillId="0" borderId="30"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6" fillId="0" borderId="33" xfId="0" applyFont="1" applyBorder="1" applyAlignment="1" applyProtection="1">
      <alignment horizontal="center" vertical="center" shrinkToFit="1"/>
      <protection locked="0"/>
    </xf>
    <xf numFmtId="0" fontId="9" fillId="0" borderId="30" xfId="1" applyFont="1" applyBorder="1" applyAlignment="1">
      <alignment horizontal="center" vertical="center" wrapText="1" shrinkToFit="1"/>
    </xf>
    <xf numFmtId="0" fontId="7" fillId="0" borderId="36"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33" xfId="0" applyFont="1" applyBorder="1" applyAlignment="1" applyProtection="1">
      <alignment horizontal="center" vertical="center" wrapText="1" shrinkToFit="1"/>
      <protection locked="0"/>
    </xf>
    <xf numFmtId="0" fontId="1" fillId="0" borderId="30" xfId="0" applyFont="1" applyBorder="1" applyAlignment="1" applyProtection="1">
      <alignment horizontal="center" vertical="center" shrinkToFit="1"/>
      <protection locked="0"/>
    </xf>
    <xf numFmtId="0" fontId="1" fillId="0" borderId="39" xfId="0" applyFont="1" applyBorder="1" applyAlignment="1" applyProtection="1">
      <alignment horizontal="center" vertical="center" shrinkToFit="1"/>
      <protection locked="0"/>
    </xf>
    <xf numFmtId="0" fontId="6" fillId="3" borderId="30" xfId="0" applyFont="1" applyFill="1" applyBorder="1" applyAlignment="1" applyProtection="1">
      <alignment horizontal="left" vertical="center" shrinkToFit="1"/>
      <protection locked="0"/>
    </xf>
    <xf numFmtId="0" fontId="6" fillId="2" borderId="30" xfId="0" applyFont="1" applyFill="1" applyBorder="1" applyAlignment="1" applyProtection="1">
      <alignment horizontal="center" vertical="center" shrinkToFit="1"/>
      <protection locked="0"/>
    </xf>
    <xf numFmtId="0" fontId="6" fillId="3" borderId="30"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6" fillId="3" borderId="11" xfId="0" applyFont="1" applyFill="1" applyBorder="1" applyAlignment="1" applyProtection="1">
      <alignment horizontal="center" vertical="center" shrinkToFit="1"/>
      <protection locked="0"/>
    </xf>
    <xf numFmtId="0" fontId="6" fillId="2" borderId="39" xfId="0" applyFont="1" applyFill="1" applyBorder="1" applyAlignment="1" applyProtection="1">
      <alignment horizontal="center" vertical="center" shrinkToFit="1"/>
      <protection locked="0"/>
    </xf>
    <xf numFmtId="0" fontId="6" fillId="2" borderId="12" xfId="0" applyFont="1" applyFill="1" applyBorder="1" applyAlignment="1" applyProtection="1">
      <alignment horizontal="center" vertical="center" shrinkToFit="1"/>
      <protection locked="0"/>
    </xf>
    <xf numFmtId="0" fontId="6" fillId="3" borderId="33" xfId="0" applyFont="1" applyFill="1" applyBorder="1" applyAlignment="1" applyProtection="1">
      <alignment horizontal="center" vertical="center" shrinkToFit="1"/>
      <protection locked="0"/>
    </xf>
    <xf numFmtId="0" fontId="6" fillId="2" borderId="33" xfId="0" applyFont="1" applyFill="1" applyBorder="1" applyAlignment="1" applyProtection="1">
      <alignment horizontal="center" vertical="center" shrinkToFit="1"/>
      <protection locked="0"/>
    </xf>
    <xf numFmtId="0" fontId="6" fillId="3" borderId="33" xfId="0" applyFont="1" applyFill="1" applyBorder="1" applyAlignment="1" applyProtection="1">
      <alignment horizontal="left" vertical="center" shrinkToFit="1"/>
      <protection locked="0"/>
    </xf>
    <xf numFmtId="0" fontId="3" fillId="0" borderId="41"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43" xfId="0" applyFont="1" applyBorder="1" applyAlignment="1" applyProtection="1">
      <alignment horizontal="center" vertical="center" shrinkToFit="1"/>
      <protection locked="0"/>
    </xf>
    <xf numFmtId="0" fontId="3" fillId="0" borderId="44" xfId="0" applyFont="1" applyBorder="1" applyAlignment="1" applyProtection="1">
      <alignment horizontal="center" vertical="center"/>
      <protection locked="0"/>
    </xf>
    <xf numFmtId="0" fontId="4" fillId="0" borderId="43" xfId="0" applyFont="1" applyBorder="1" applyAlignment="1" applyProtection="1">
      <alignment horizontal="center" vertical="center" shrinkToFit="1"/>
      <protection locked="0"/>
    </xf>
    <xf numFmtId="0" fontId="4" fillId="0" borderId="44" xfId="0" applyFont="1" applyBorder="1" applyAlignment="1" applyProtection="1">
      <alignment horizontal="center" vertical="center" shrinkToFit="1"/>
      <protection locked="0"/>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1" fillId="0" borderId="30" xfId="0" applyFont="1" applyBorder="1" applyAlignment="1">
      <alignment horizontal="left" vertical="center" wrapText="1"/>
    </xf>
    <xf numFmtId="0" fontId="4" fillId="0" borderId="30" xfId="0" applyFont="1" applyBorder="1" applyAlignment="1" applyProtection="1">
      <alignment horizontal="center" vertical="center" shrinkToFit="1"/>
      <protection locked="0"/>
    </xf>
    <xf numFmtId="56" fontId="4" fillId="0" borderId="44" xfId="0" quotePrefix="1" applyNumberFormat="1" applyFont="1" applyBorder="1" applyAlignment="1">
      <alignment horizontal="center" vertical="center" shrinkToFit="1"/>
    </xf>
    <xf numFmtId="0" fontId="1" fillId="0" borderId="30" xfId="0" applyFont="1" applyBorder="1" applyAlignment="1" applyProtection="1">
      <alignment horizontal="left" vertical="center" shrinkToFit="1"/>
      <protection locked="0"/>
    </xf>
    <xf numFmtId="0" fontId="4" fillId="0" borderId="30" xfId="0" applyFont="1" applyBorder="1" applyAlignment="1">
      <alignment horizontal="left" vertical="center" shrinkToFit="1"/>
    </xf>
    <xf numFmtId="0" fontId="4" fillId="0" borderId="44" xfId="0" applyFont="1" applyBorder="1" applyAlignment="1">
      <alignment horizontal="center" vertical="center" shrinkToFit="1"/>
    </xf>
    <xf numFmtId="0" fontId="4" fillId="0" borderId="43" xfId="0" applyFont="1" applyBorder="1" applyAlignment="1">
      <alignment horizontal="center" vertical="center" shrinkToFit="1"/>
    </xf>
    <xf numFmtId="0" fontId="11" fillId="0" borderId="43" xfId="2" applyFont="1" applyBorder="1" applyAlignment="1">
      <alignment horizontal="left" vertical="center" shrinkToFit="1"/>
    </xf>
    <xf numFmtId="0" fontId="1" fillId="0" borderId="44" xfId="0" applyFont="1" applyBorder="1" applyAlignment="1" applyProtection="1">
      <alignment horizontal="center" vertical="center" shrinkToFit="1"/>
      <protection locked="0"/>
    </xf>
    <xf numFmtId="0" fontId="10" fillId="0" borderId="43" xfId="2" applyFont="1" applyBorder="1" applyAlignment="1">
      <alignment horizontal="left" vertical="center" shrinkToFit="1"/>
    </xf>
    <xf numFmtId="0" fontId="11" fillId="0" borderId="43" xfId="2" applyFont="1" applyBorder="1" applyAlignment="1">
      <alignment vertical="center" shrinkToFit="1"/>
    </xf>
    <xf numFmtId="0" fontId="1" fillId="0" borderId="47" xfId="0" applyFont="1" applyBorder="1" applyAlignment="1" applyProtection="1">
      <alignment horizontal="center" vertical="center" shrinkToFit="1"/>
      <protection locked="0"/>
    </xf>
    <xf numFmtId="0" fontId="6" fillId="3" borderId="48" xfId="0" applyFont="1" applyFill="1" applyBorder="1" applyAlignment="1" applyProtection="1">
      <alignment horizontal="left" vertical="center" shrinkToFit="1"/>
      <protection locked="0"/>
    </xf>
    <xf numFmtId="0" fontId="6" fillId="2" borderId="48" xfId="0" applyFont="1" applyFill="1" applyBorder="1" applyAlignment="1" applyProtection="1">
      <alignment horizontal="center" vertical="center" shrinkToFit="1"/>
      <protection locked="0"/>
    </xf>
    <xf numFmtId="0" fontId="6" fillId="3" borderId="48" xfId="0" applyFont="1" applyFill="1" applyBorder="1" applyAlignment="1" applyProtection="1">
      <alignment horizontal="center" vertical="center" shrinkToFit="1"/>
      <protection locked="0"/>
    </xf>
    <xf numFmtId="0" fontId="6" fillId="2" borderId="2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2" borderId="47"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2" borderId="4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left" vertical="center" shrinkToFit="1"/>
      <protection locked="0"/>
    </xf>
    <xf numFmtId="0" fontId="4" fillId="0" borderId="0" xfId="0" applyFont="1" applyAlignment="1" applyProtection="1">
      <alignment horizontal="center" vertical="center" shrinkToFit="1"/>
      <protection locked="0"/>
    </xf>
    <xf numFmtId="0" fontId="4" fillId="0" borderId="43" xfId="0" applyFont="1" applyBorder="1" applyAlignment="1">
      <alignment horizontal="left" vertical="center" shrinkToFit="1"/>
    </xf>
    <xf numFmtId="0" fontId="11" fillId="0" borderId="43" xfId="3" applyFont="1" applyBorder="1" applyAlignment="1">
      <alignment vertical="center" shrinkToFit="1"/>
    </xf>
    <xf numFmtId="0" fontId="11" fillId="0" borderId="43" xfId="3" applyFont="1" applyBorder="1" applyAlignment="1">
      <alignment horizontal="left" vertical="center" shrinkToFit="1"/>
    </xf>
    <xf numFmtId="0" fontId="1" fillId="0" borderId="43" xfId="0" applyFont="1" applyBorder="1" applyAlignment="1" applyProtection="1">
      <alignment horizontal="center" vertical="center" shrinkToFit="1"/>
      <protection locked="0"/>
    </xf>
    <xf numFmtId="0" fontId="10" fillId="0" borderId="43" xfId="1" applyFont="1" applyBorder="1" applyAlignment="1">
      <alignment vertical="center" shrinkToFit="1"/>
    </xf>
    <xf numFmtId="0" fontId="11" fillId="0" borderId="43" xfId="1" applyFont="1" applyBorder="1" applyAlignment="1">
      <alignment vertical="center" shrinkToFit="1"/>
    </xf>
    <xf numFmtId="0" fontId="11" fillId="0" borderId="43" xfId="2" applyFont="1" applyBorder="1" applyAlignment="1">
      <alignment horizontal="justify" vertical="center" shrinkToFit="1"/>
    </xf>
    <xf numFmtId="0" fontId="3" fillId="0" borderId="43" xfId="0" applyFont="1" applyBorder="1" applyAlignment="1">
      <alignment vertical="center" shrinkToFit="1"/>
    </xf>
    <xf numFmtId="0" fontId="3" fillId="0" borderId="44" xfId="0" applyFont="1" applyBorder="1">
      <alignment vertical="center"/>
    </xf>
    <xf numFmtId="0" fontId="3" fillId="0" borderId="50" xfId="0" applyFont="1" applyBorder="1" applyAlignment="1">
      <alignment vertical="center" shrinkToFit="1"/>
    </xf>
    <xf numFmtId="0" fontId="3" fillId="0" borderId="51" xfId="0" applyFont="1" applyBorder="1">
      <alignment vertical="center"/>
    </xf>
    <xf numFmtId="0" fontId="6" fillId="2" borderId="52" xfId="0" applyFont="1" applyFill="1" applyBorder="1" applyAlignment="1" applyProtection="1">
      <alignment horizontal="center" vertical="center" shrinkToFit="1"/>
      <protection locked="0"/>
    </xf>
    <xf numFmtId="0" fontId="9" fillId="0" borderId="0" xfId="4" applyFont="1" applyAlignment="1">
      <alignment horizontal="left" vertical="center"/>
    </xf>
    <xf numFmtId="0" fontId="9" fillId="0" borderId="0" xfId="4" applyFont="1" applyAlignment="1">
      <alignment horizontal="left" vertical="center" shrinkToFit="1"/>
    </xf>
    <xf numFmtId="0" fontId="10" fillId="0" borderId="0" xfId="4" applyFont="1" applyAlignment="1">
      <alignment horizontal="center" vertical="center"/>
    </xf>
    <xf numFmtId="0" fontId="10" fillId="0" borderId="0" xfId="4" applyFont="1" applyAlignment="1">
      <alignment horizontal="left" vertical="center"/>
    </xf>
    <xf numFmtId="0" fontId="10" fillId="0" borderId="0" xfId="4" applyFont="1" applyAlignment="1">
      <alignment horizontal="left" vertical="center" shrinkToFit="1"/>
    </xf>
    <xf numFmtId="0" fontId="1" fillId="0" borderId="40" xfId="0" applyFont="1" applyBorder="1" applyAlignment="1">
      <alignment horizontal="left" vertical="center" wrapText="1"/>
    </xf>
    <xf numFmtId="0" fontId="7" fillId="0" borderId="40" xfId="0" applyFont="1" applyBorder="1" applyAlignment="1">
      <alignment horizontal="left" vertical="center" wrapText="1"/>
    </xf>
    <xf numFmtId="0" fontId="9" fillId="0" borderId="33" xfId="1" applyFont="1" applyBorder="1" applyAlignment="1">
      <alignment horizontal="center" vertical="center" wrapText="1" shrinkToFit="1"/>
    </xf>
    <xf numFmtId="0" fontId="4" fillId="0" borderId="86" xfId="0" applyFont="1" applyBorder="1" applyAlignment="1">
      <alignment horizontal="center" vertical="center" shrinkToFit="1"/>
    </xf>
    <xf numFmtId="0" fontId="3" fillId="0" borderId="87" xfId="0" applyFont="1" applyBorder="1" applyAlignment="1" applyProtection="1">
      <alignment horizontal="center" vertical="center" shrinkToFit="1"/>
      <protection locked="0"/>
    </xf>
    <xf numFmtId="0" fontId="3" fillId="2" borderId="30" xfId="0" applyFont="1" applyFill="1" applyBorder="1" applyAlignment="1">
      <alignment horizontal="center" vertical="center"/>
    </xf>
    <xf numFmtId="0" fontId="1" fillId="0" borderId="30" xfId="0" applyFont="1" applyBorder="1" applyAlignment="1">
      <alignment horizontal="center" vertical="center" shrinkToFit="1"/>
    </xf>
    <xf numFmtId="0" fontId="7" fillId="0" borderId="30" xfId="0" applyFont="1" applyBorder="1" applyAlignment="1" applyProtection="1">
      <alignment horizontal="center" vertical="center" wrapText="1" shrinkToFit="1"/>
      <protection locked="0"/>
    </xf>
    <xf numFmtId="0" fontId="4" fillId="0" borderId="0" xfId="4" applyFont="1" applyAlignment="1">
      <alignment horizontal="left" vertical="center"/>
    </xf>
    <xf numFmtId="0" fontId="16" fillId="0" borderId="30" xfId="0" applyFont="1" applyBorder="1" applyAlignment="1">
      <alignment horizontal="center" vertical="center"/>
    </xf>
    <xf numFmtId="0" fontId="1" fillId="0" borderId="0" xfId="0" applyFont="1">
      <alignment vertical="center"/>
    </xf>
    <xf numFmtId="0" fontId="16" fillId="0" borderId="0" xfId="0" applyFont="1">
      <alignment vertical="center"/>
    </xf>
    <xf numFmtId="0" fontId="1" fillId="0" borderId="30" xfId="0" applyFont="1" applyBorder="1" applyAlignment="1">
      <alignment vertical="center" textRotation="255"/>
    </xf>
    <xf numFmtId="0" fontId="1" fillId="0" borderId="30" xfId="0" applyFont="1" applyBorder="1" applyAlignment="1">
      <alignment vertical="center" textRotation="255" wrapText="1"/>
    </xf>
    <xf numFmtId="0" fontId="17" fillId="0" borderId="30" xfId="0" applyFont="1" applyBorder="1" applyAlignment="1">
      <alignment vertical="center" textRotation="255"/>
    </xf>
    <xf numFmtId="0" fontId="17" fillId="0" borderId="30" xfId="0" applyFont="1" applyBorder="1" applyAlignment="1">
      <alignment vertical="center" textRotation="255" wrapText="1"/>
    </xf>
    <xf numFmtId="0" fontId="17" fillId="0" borderId="0" xfId="0" applyFont="1">
      <alignment vertical="center"/>
    </xf>
    <xf numFmtId="0" fontId="21" fillId="3" borderId="30" xfId="0" applyFont="1" applyFill="1" applyBorder="1" applyAlignment="1">
      <alignment horizontal="center" vertical="center"/>
    </xf>
    <xf numFmtId="0" fontId="0" fillId="0" borderId="30" xfId="0" applyBorder="1" applyAlignment="1">
      <alignment horizontal="center" vertical="center"/>
    </xf>
    <xf numFmtId="0" fontId="21" fillId="0" borderId="30" xfId="0" applyFont="1" applyBorder="1" applyAlignment="1">
      <alignment horizontal="center" vertical="center"/>
    </xf>
    <xf numFmtId="0" fontId="0" fillId="3" borderId="30" xfId="0" applyFill="1" applyBorder="1" applyAlignment="1">
      <alignment horizontal="center" vertical="center"/>
    </xf>
    <xf numFmtId="0" fontId="3" fillId="0" borderId="0" xfId="0" applyFont="1">
      <alignment vertical="center"/>
    </xf>
    <xf numFmtId="0" fontId="3" fillId="3" borderId="0" xfId="0" applyFont="1" applyFill="1">
      <alignment vertical="center"/>
    </xf>
    <xf numFmtId="0" fontId="3" fillId="2" borderId="0" xfId="0" applyFont="1" applyFill="1">
      <alignment vertical="center"/>
    </xf>
    <xf numFmtId="0" fontId="22" fillId="0" borderId="0" xfId="0" applyFont="1">
      <alignment vertical="center"/>
    </xf>
    <xf numFmtId="0" fontId="3" fillId="0" borderId="42" xfId="0" applyFont="1" applyBorder="1">
      <alignment vertical="center"/>
    </xf>
    <xf numFmtId="0" fontId="8" fillId="0" borderId="0" xfId="4" applyAlignment="1">
      <alignment horizontal="left" vertical="center"/>
    </xf>
    <xf numFmtId="0" fontId="8" fillId="0" borderId="0" xfId="4">
      <alignment vertical="center"/>
    </xf>
    <xf numFmtId="0" fontId="8" fillId="0" borderId="30" xfId="4" applyBorder="1" applyAlignment="1">
      <alignment horizontal="center" vertical="center"/>
    </xf>
    <xf numFmtId="0" fontId="8" fillId="0" borderId="38" xfId="4" applyBorder="1" applyAlignment="1">
      <alignment horizontal="center" vertical="center"/>
    </xf>
    <xf numFmtId="0" fontId="1" fillId="2" borderId="30" xfId="0" applyFont="1" applyFill="1" applyBorder="1" applyAlignment="1" applyProtection="1">
      <alignment horizontal="center" vertical="center" shrinkToFit="1"/>
      <protection locked="0"/>
    </xf>
    <xf numFmtId="0" fontId="1" fillId="2" borderId="11" xfId="0" applyFont="1" applyFill="1" applyBorder="1" applyAlignment="1" applyProtection="1">
      <alignment horizontal="center" vertical="center" shrinkToFit="1"/>
      <protection locked="0"/>
    </xf>
    <xf numFmtId="0" fontId="1" fillId="2" borderId="33" xfId="0" applyFont="1" applyFill="1" applyBorder="1" applyAlignment="1" applyProtection="1">
      <alignment horizontal="center" vertical="center" shrinkToFit="1"/>
      <protection locked="0"/>
    </xf>
    <xf numFmtId="0" fontId="1" fillId="2" borderId="48" xfId="0" applyFont="1" applyFill="1" applyBorder="1" applyAlignment="1" applyProtection="1">
      <alignment horizontal="center" vertical="center" shrinkToFit="1"/>
      <protection locked="0"/>
    </xf>
    <xf numFmtId="0" fontId="1" fillId="2" borderId="22" xfId="0" applyFont="1" applyFill="1" applyBorder="1" applyAlignment="1" applyProtection="1">
      <alignment horizontal="center" vertical="center" shrinkToFit="1"/>
      <protection locked="0"/>
    </xf>
    <xf numFmtId="0" fontId="1" fillId="2" borderId="49" xfId="0" applyFont="1" applyFill="1" applyBorder="1" applyAlignment="1" applyProtection="1">
      <alignment horizontal="center" vertical="center" shrinkToFit="1"/>
      <protection locked="0"/>
    </xf>
    <xf numFmtId="0" fontId="25" fillId="0" borderId="0" xfId="0" applyFont="1">
      <alignment vertical="center"/>
    </xf>
    <xf numFmtId="0" fontId="26" fillId="0" borderId="0" xfId="0" applyFont="1">
      <alignment vertical="center"/>
    </xf>
    <xf numFmtId="0" fontId="0" fillId="0" borderId="14" xfId="0" applyBorder="1">
      <alignment vertical="center"/>
    </xf>
    <xf numFmtId="0" fontId="4" fillId="0" borderId="0" xfId="4" applyFont="1" applyProtection="1">
      <alignment vertical="center"/>
      <protection hidden="1"/>
    </xf>
    <xf numFmtId="0" fontId="8" fillId="0" borderId="0" xfId="4" applyAlignment="1" applyProtection="1">
      <alignment horizontal="center" vertical="center"/>
      <protection hidden="1"/>
    </xf>
    <xf numFmtId="0" fontId="8" fillId="0" borderId="0" xfId="4" applyProtection="1">
      <alignment vertical="center"/>
      <protection hidden="1"/>
    </xf>
    <xf numFmtId="0" fontId="13" fillId="0" borderId="0" xfId="4" applyFont="1" applyAlignment="1" applyProtection="1">
      <alignment horizontal="center" vertical="center"/>
      <protection hidden="1"/>
    </xf>
    <xf numFmtId="0" fontId="8" fillId="0" borderId="9" xfId="4" applyBorder="1" applyProtection="1">
      <alignment vertical="center"/>
      <protection hidden="1"/>
    </xf>
    <xf numFmtId="0" fontId="9" fillId="0" borderId="0" xfId="4" applyFont="1" applyAlignment="1" applyProtection="1">
      <alignment horizontal="center" vertical="center"/>
      <protection hidden="1"/>
    </xf>
    <xf numFmtId="0" fontId="9" fillId="0" borderId="0" xfId="4" applyFont="1" applyAlignment="1" applyProtection="1">
      <alignment horizontal="left" vertical="center"/>
      <protection hidden="1"/>
    </xf>
    <xf numFmtId="0" fontId="9" fillId="0" borderId="0" xfId="4" applyFont="1" applyAlignment="1" applyProtection="1">
      <alignment horizontal="left" vertical="center" shrinkToFit="1"/>
      <protection hidden="1"/>
    </xf>
    <xf numFmtId="0" fontId="4" fillId="0" borderId="55" xfId="4" applyFont="1" applyBorder="1" applyAlignment="1" applyProtection="1">
      <alignment horizontal="left" vertical="center" indent="1"/>
      <protection hidden="1"/>
    </xf>
    <xf numFmtId="0" fontId="4" fillId="0" borderId="27" xfId="4" applyFont="1" applyBorder="1" applyAlignment="1" applyProtection="1">
      <alignment horizontal="left" vertical="center" indent="1"/>
      <protection hidden="1"/>
    </xf>
    <xf numFmtId="0" fontId="4" fillId="0" borderId="55" xfId="4" applyFont="1" applyBorder="1" applyAlignment="1" applyProtection="1">
      <alignment horizontal="left" vertical="center"/>
      <protection hidden="1"/>
    </xf>
    <xf numFmtId="0" fontId="4" fillId="0" borderId="27" xfId="4" applyFont="1" applyBorder="1" applyAlignment="1" applyProtection="1">
      <alignment horizontal="left" vertical="center"/>
      <protection hidden="1"/>
    </xf>
    <xf numFmtId="0" fontId="4" fillId="0" borderId="0" xfId="4" applyFont="1" applyAlignment="1" applyProtection="1">
      <alignment horizontal="center" vertical="center"/>
      <protection hidden="1"/>
    </xf>
    <xf numFmtId="0" fontId="4" fillId="0" borderId="32" xfId="4" applyFont="1" applyBorder="1" applyAlignment="1" applyProtection="1">
      <alignment horizontal="center" vertical="center"/>
      <protection hidden="1"/>
    </xf>
    <xf numFmtId="0" fontId="4" fillId="4" borderId="32" xfId="4" applyFont="1" applyFill="1" applyBorder="1" applyAlignment="1" applyProtection="1">
      <alignment horizontal="center" vertical="center"/>
      <protection hidden="1"/>
    </xf>
    <xf numFmtId="0" fontId="4" fillId="4" borderId="37" xfId="4" applyFont="1" applyFill="1" applyBorder="1" applyAlignment="1" applyProtection="1">
      <alignment horizontal="center" vertical="center"/>
      <protection hidden="1"/>
    </xf>
    <xf numFmtId="0" fontId="10" fillId="0" borderId="30" xfId="4" applyFont="1" applyBorder="1" applyAlignment="1" applyProtection="1">
      <alignment horizontal="center" vertical="center"/>
      <protection hidden="1"/>
    </xf>
    <xf numFmtId="0" fontId="10" fillId="0" borderId="11" xfId="4" applyFont="1" applyBorder="1" applyAlignment="1" applyProtection="1">
      <alignment horizontal="center" vertical="center" wrapText="1" shrinkToFit="1"/>
      <protection hidden="1"/>
    </xf>
    <xf numFmtId="0" fontId="10" fillId="0" borderId="39" xfId="4" applyFont="1" applyBorder="1" applyAlignment="1" applyProtection="1">
      <alignment horizontal="center" vertical="center" shrinkToFit="1"/>
      <protection hidden="1"/>
    </xf>
    <xf numFmtId="0" fontId="10" fillId="0" borderId="46" xfId="4" applyFont="1" applyBorder="1" applyAlignment="1" applyProtection="1">
      <alignment horizontal="center" vertical="center" shrinkToFit="1"/>
      <protection hidden="1"/>
    </xf>
    <xf numFmtId="0" fontId="10" fillId="0" borderId="39" xfId="4" applyFont="1" applyBorder="1" applyAlignment="1" applyProtection="1">
      <alignment horizontal="center" vertical="center" wrapText="1" shrinkToFit="1"/>
      <protection hidden="1"/>
    </xf>
    <xf numFmtId="0" fontId="4" fillId="0" borderId="30" xfId="4" applyFont="1" applyBorder="1" applyAlignment="1" applyProtection="1">
      <alignment horizontal="center" vertical="center"/>
      <protection hidden="1"/>
    </xf>
    <xf numFmtId="0" fontId="4" fillId="0" borderId="78" xfId="4" applyFont="1" applyBorder="1" applyAlignment="1" applyProtection="1">
      <alignment horizontal="center" vertical="center"/>
      <protection hidden="1"/>
    </xf>
    <xf numFmtId="0" fontId="10" fillId="0" borderId="40" xfId="4" applyFont="1" applyBorder="1" applyAlignment="1" applyProtection="1">
      <alignment horizontal="center" vertical="center"/>
      <protection hidden="1"/>
    </xf>
    <xf numFmtId="0" fontId="10" fillId="0" borderId="80" xfId="4" applyFont="1" applyBorder="1" applyAlignment="1" applyProtection="1">
      <alignment horizontal="center" vertical="center"/>
      <protection hidden="1"/>
    </xf>
    <xf numFmtId="0" fontId="10" fillId="4" borderId="40" xfId="4" applyFont="1" applyFill="1" applyBorder="1" applyAlignment="1" applyProtection="1">
      <alignment horizontal="center" vertical="center"/>
      <protection hidden="1"/>
    </xf>
    <xf numFmtId="0" fontId="10" fillId="4" borderId="74" xfId="4" applyFont="1" applyFill="1" applyBorder="1" applyAlignment="1" applyProtection="1">
      <alignment horizontal="center" vertical="center"/>
      <protection hidden="1"/>
    </xf>
    <xf numFmtId="0" fontId="4" fillId="5" borderId="32" xfId="4" applyFont="1" applyFill="1" applyBorder="1" applyAlignment="1" applyProtection="1">
      <alignment horizontal="center" vertical="center"/>
      <protection hidden="1"/>
    </xf>
    <xf numFmtId="0" fontId="4" fillId="5" borderId="37" xfId="4" applyFont="1" applyFill="1" applyBorder="1" applyAlignment="1" applyProtection="1">
      <alignment horizontal="center" vertical="center"/>
      <protection hidden="1"/>
    </xf>
    <xf numFmtId="0" fontId="10" fillId="5" borderId="30" xfId="4" applyFont="1" applyFill="1" applyBorder="1" applyAlignment="1" applyProtection="1">
      <alignment horizontal="center" vertical="center"/>
      <protection hidden="1"/>
    </xf>
    <xf numFmtId="0" fontId="10" fillId="5" borderId="33" xfId="4" applyFont="1" applyFill="1" applyBorder="1" applyAlignment="1" applyProtection="1">
      <alignment horizontal="center" vertical="center"/>
      <protection hidden="1"/>
    </xf>
    <xf numFmtId="0" fontId="10" fillId="5" borderId="40" xfId="4" applyFont="1" applyFill="1" applyBorder="1" applyAlignment="1" applyProtection="1">
      <alignment horizontal="center" vertical="center"/>
      <protection hidden="1"/>
    </xf>
    <xf numFmtId="0" fontId="10" fillId="5" borderId="74" xfId="4" applyFont="1" applyFill="1" applyBorder="1" applyAlignment="1" applyProtection="1">
      <alignment horizontal="center" vertical="center"/>
      <protection hidden="1"/>
    </xf>
    <xf numFmtId="0" fontId="4" fillId="5" borderId="69" xfId="4" applyFont="1" applyFill="1" applyBorder="1" applyAlignment="1" applyProtection="1">
      <alignment horizontal="center" vertical="center"/>
      <protection hidden="1"/>
    </xf>
    <xf numFmtId="0" fontId="10" fillId="5" borderId="72" xfId="4" applyFont="1" applyFill="1" applyBorder="1" applyAlignment="1" applyProtection="1">
      <alignment horizontal="center" vertical="center"/>
      <protection hidden="1"/>
    </xf>
    <xf numFmtId="0" fontId="4" fillId="5" borderId="11" xfId="4" applyFont="1" applyFill="1" applyBorder="1" applyAlignment="1" applyProtection="1">
      <alignment horizontal="center" vertical="center"/>
      <protection hidden="1"/>
    </xf>
    <xf numFmtId="0" fontId="4" fillId="5" borderId="33" xfId="4" applyFont="1" applyFill="1" applyBorder="1" applyAlignment="1" applyProtection="1">
      <alignment horizontal="center" vertical="center"/>
      <protection hidden="1"/>
    </xf>
    <xf numFmtId="0" fontId="10" fillId="5" borderId="11" xfId="4" applyFont="1" applyFill="1" applyBorder="1" applyAlignment="1" applyProtection="1">
      <alignment horizontal="center" vertical="center"/>
      <protection hidden="1"/>
    </xf>
    <xf numFmtId="0" fontId="4" fillId="5" borderId="83" xfId="4" applyFont="1" applyFill="1" applyBorder="1" applyAlignment="1" applyProtection="1">
      <alignment horizontal="center" vertical="center" shrinkToFit="1"/>
      <protection hidden="1"/>
    </xf>
    <xf numFmtId="0" fontId="4" fillId="0" borderId="0" xfId="4" applyFont="1" applyAlignment="1" applyProtection="1">
      <alignment horizontal="left" vertical="center" indent="1"/>
      <protection hidden="1"/>
    </xf>
    <xf numFmtId="0" fontId="28" fillId="0" borderId="0" xfId="0" applyFont="1">
      <alignment vertical="center"/>
    </xf>
    <xf numFmtId="0" fontId="1" fillId="0" borderId="30" xfId="0" applyFont="1" applyBorder="1" applyAlignment="1">
      <alignment horizontal="center" vertical="center"/>
    </xf>
    <xf numFmtId="0" fontId="21" fillId="6" borderId="40" xfId="0" applyFont="1" applyFill="1" applyBorder="1" applyAlignment="1">
      <alignment horizontal="center" vertical="center"/>
    </xf>
    <xf numFmtId="0" fontId="21" fillId="6" borderId="30" xfId="0" applyFont="1" applyFill="1" applyBorder="1" applyAlignment="1">
      <alignment horizontal="center" vertical="center"/>
    </xf>
    <xf numFmtId="0" fontId="0" fillId="0" borderId="30" xfId="0" applyBorder="1" applyAlignment="1">
      <alignment vertical="center" shrinkToFit="1"/>
    </xf>
    <xf numFmtId="0" fontId="4" fillId="0" borderId="0" xfId="0" applyFont="1" applyAlignment="1">
      <alignment horizontal="left" vertical="center" shrinkToFit="1"/>
    </xf>
    <xf numFmtId="0" fontId="1" fillId="0" borderId="100" xfId="0" applyFont="1" applyBorder="1" applyAlignment="1">
      <alignment horizontal="center" vertical="center" shrinkToFit="1"/>
    </xf>
    <xf numFmtId="0" fontId="1" fillId="0" borderId="101" xfId="0" applyFont="1" applyBorder="1" applyAlignment="1">
      <alignment horizontal="center" vertical="center" shrinkToFit="1"/>
    </xf>
    <xf numFmtId="0" fontId="1" fillId="0" borderId="102" xfId="0" applyFont="1" applyBorder="1" applyAlignment="1">
      <alignment horizontal="center" vertical="center" shrinkToFit="1"/>
    </xf>
    <xf numFmtId="0" fontId="1" fillId="0" borderId="103" xfId="0" applyFont="1" applyBorder="1" applyAlignment="1">
      <alignment horizontal="center" vertical="center" shrinkToFit="1"/>
    </xf>
    <xf numFmtId="0" fontId="1" fillId="0" borderId="104" xfId="0" applyFont="1" applyBorder="1" applyAlignment="1">
      <alignment horizontal="center" vertical="center" shrinkToFit="1"/>
    </xf>
    <xf numFmtId="0" fontId="1" fillId="0" borderId="105" xfId="0" applyFont="1" applyBorder="1" applyAlignment="1">
      <alignment horizontal="center" vertical="center" shrinkToFit="1"/>
    </xf>
    <xf numFmtId="176" fontId="6" fillId="0" borderId="30" xfId="0" applyNumberFormat="1" applyFont="1" applyBorder="1" applyAlignment="1" applyProtection="1">
      <alignment horizontal="center" vertical="center" shrinkToFit="1"/>
      <protection locked="0" hidden="1"/>
    </xf>
    <xf numFmtId="176" fontId="6" fillId="0" borderId="48" xfId="0" applyNumberFormat="1" applyFont="1" applyBorder="1" applyAlignment="1" applyProtection="1">
      <alignment horizontal="center" vertical="center" shrinkToFit="1"/>
      <protection locked="0" hidden="1"/>
    </xf>
    <xf numFmtId="0" fontId="8" fillId="0" borderId="12" xfId="4" applyBorder="1" applyAlignment="1">
      <alignment horizontal="left" vertical="center"/>
    </xf>
    <xf numFmtId="0" fontId="8" fillId="0" borderId="13" xfId="4" applyBorder="1" applyAlignment="1">
      <alignment horizontal="left" vertical="center"/>
    </xf>
    <xf numFmtId="0" fontId="8" fillId="0" borderId="11" xfId="4" applyBorder="1" applyAlignment="1">
      <alignment horizontal="left" vertical="center"/>
    </xf>
    <xf numFmtId="0" fontId="3" fillId="0" borderId="12" xfId="0" applyFont="1" applyBorder="1">
      <alignment vertical="center"/>
    </xf>
    <xf numFmtId="0" fontId="3" fillId="0" borderId="13" xfId="0" applyFont="1" applyBorder="1">
      <alignment vertical="center"/>
    </xf>
    <xf numFmtId="0" fontId="3" fillId="0" borderId="11" xfId="0" applyFont="1" applyBorder="1">
      <alignment vertical="center"/>
    </xf>
    <xf numFmtId="0" fontId="3" fillId="0" borderId="42" xfId="0" applyFont="1" applyBorder="1" applyAlignment="1">
      <alignment vertical="center" wrapText="1"/>
    </xf>
    <xf numFmtId="0" fontId="3" fillId="0" borderId="10" xfId="0" applyFont="1" applyBorder="1" applyAlignment="1">
      <alignment vertical="center" wrapText="1"/>
    </xf>
    <xf numFmtId="0" fontId="3" fillId="0" borderId="45" xfId="0" applyFont="1" applyBorder="1">
      <alignment vertical="center"/>
    </xf>
    <xf numFmtId="0" fontId="3" fillId="0" borderId="14" xfId="0" applyFont="1" applyBorder="1">
      <alignment vertical="center"/>
    </xf>
    <xf numFmtId="0" fontId="3" fillId="0" borderId="17" xfId="0" applyFont="1" applyBorder="1">
      <alignment vertical="center"/>
    </xf>
    <xf numFmtId="0" fontId="3" fillId="0" borderId="0" xfId="0" applyFont="1" applyAlignment="1">
      <alignment vertical="center" wrapText="1"/>
    </xf>
    <xf numFmtId="0" fontId="3" fillId="0" borderId="0" xfId="0" applyFont="1">
      <alignment vertical="center"/>
    </xf>
    <xf numFmtId="0" fontId="29" fillId="0" borderId="30" xfId="0" applyFont="1" applyBorder="1" applyAlignment="1">
      <alignment vertical="center" wrapText="1"/>
    </xf>
    <xf numFmtId="0" fontId="3" fillId="0" borderId="35" xfId="0" applyFont="1" applyBorder="1" applyAlignment="1">
      <alignment vertical="center" wrapText="1"/>
    </xf>
    <xf numFmtId="0" fontId="3" fillId="0" borderId="46" xfId="0" applyFont="1" applyBorder="1" applyAlignment="1">
      <alignment vertical="center" wrapText="1"/>
    </xf>
    <xf numFmtId="0" fontId="3" fillId="0" borderId="12" xfId="0" applyFont="1" applyBorder="1" applyAlignment="1">
      <alignment vertical="center" wrapText="1"/>
    </xf>
    <xf numFmtId="0" fontId="3" fillId="0" borderId="11" xfId="0" applyFont="1" applyBorder="1" applyAlignment="1">
      <alignment vertical="center" wrapText="1"/>
    </xf>
    <xf numFmtId="0" fontId="1" fillId="0" borderId="34" xfId="0" applyFont="1" applyBorder="1" applyAlignment="1">
      <alignment horizontal="left" vertical="center" shrinkToFit="1"/>
    </xf>
    <xf numFmtId="0" fontId="4" fillId="0" borderId="34" xfId="0" applyFont="1" applyBorder="1" applyAlignment="1">
      <alignment horizontal="left" vertical="center" shrinkToFit="1"/>
    </xf>
    <xf numFmtId="0" fontId="6" fillId="0" borderId="106" xfId="0" applyFont="1" applyBorder="1" applyAlignment="1">
      <alignment horizontal="center" vertical="center" wrapText="1" shrinkToFit="1"/>
    </xf>
    <xf numFmtId="0" fontId="6" fillId="0" borderId="107" xfId="0" applyFont="1" applyBorder="1" applyAlignment="1">
      <alignment horizontal="center" vertical="center" shrinkToFit="1"/>
    </xf>
    <xf numFmtId="0" fontId="6" fillId="0" borderId="108" xfId="0" applyFont="1" applyBorder="1" applyAlignment="1">
      <alignment horizontal="center" vertical="center" shrinkToFit="1"/>
    </xf>
    <xf numFmtId="0" fontId="6" fillId="0" borderId="100" xfId="0" applyFont="1" applyBorder="1" applyAlignment="1">
      <alignment horizontal="center" vertical="center" shrinkToFit="1"/>
    </xf>
    <xf numFmtId="0" fontId="6" fillId="0" borderId="101" xfId="0" applyFont="1" applyBorder="1" applyAlignment="1">
      <alignment horizontal="center" vertical="center" shrinkToFit="1"/>
    </xf>
    <xf numFmtId="0" fontId="6" fillId="0" borderId="102" xfId="0" applyFont="1" applyBorder="1" applyAlignment="1">
      <alignment horizontal="center" vertical="center" shrinkToFit="1"/>
    </xf>
    <xf numFmtId="0" fontId="1" fillId="0" borderId="30" xfId="0" applyFont="1" applyBorder="1" applyAlignment="1">
      <alignment horizontal="center" vertical="center" shrinkToFit="1"/>
    </xf>
    <xf numFmtId="0" fontId="6" fillId="0" borderId="30" xfId="0" applyFont="1" applyBorder="1" applyAlignment="1" applyProtection="1">
      <alignment horizontal="center" vertical="center" shrinkToFit="1"/>
      <protection locked="0"/>
    </xf>
    <xf numFmtId="0" fontId="1" fillId="0" borderId="40" xfId="0" applyFont="1" applyBorder="1" applyAlignment="1">
      <alignment horizontal="center" vertical="center"/>
    </xf>
    <xf numFmtId="0" fontId="1" fillId="0" borderId="38" xfId="0" applyFont="1" applyBorder="1" applyAlignment="1">
      <alignment horizontal="center" vertical="center"/>
    </xf>
    <xf numFmtId="0" fontId="1" fillId="0" borderId="32" xfId="0" applyFont="1" applyBorder="1" applyAlignment="1">
      <alignment horizontal="center" vertical="center"/>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1" xfId="0" applyFont="1" applyBorder="1" applyAlignment="1">
      <alignment horizontal="center" vertical="center" shrinkToFit="1"/>
    </xf>
    <xf numFmtId="0" fontId="1" fillId="0" borderId="0" xfId="0" applyFont="1" applyAlignment="1" applyProtection="1">
      <alignment horizontal="center" vertical="center" shrinkToFit="1"/>
      <protection locked="0"/>
    </xf>
    <xf numFmtId="0" fontId="4" fillId="0" borderId="30" xfId="0" applyFont="1" applyBorder="1" applyAlignment="1">
      <alignment horizontal="center" vertical="center" shrinkToFit="1"/>
    </xf>
    <xf numFmtId="0" fontId="3" fillId="0" borderId="40" xfId="0" applyFont="1" applyBorder="1" applyAlignment="1">
      <alignment horizontal="center" vertical="center" textRotation="255"/>
    </xf>
    <xf numFmtId="0" fontId="3" fillId="0" borderId="38" xfId="0" applyFont="1" applyBorder="1" applyAlignment="1">
      <alignment horizontal="center" vertical="center" textRotation="255"/>
    </xf>
    <xf numFmtId="0" fontId="3" fillId="0" borderId="32" xfId="0" applyFont="1" applyBorder="1" applyAlignment="1">
      <alignment horizontal="center" vertical="center" textRotation="255"/>
    </xf>
    <xf numFmtId="0" fontId="3" fillId="2" borderId="40" xfId="0" applyFont="1" applyFill="1" applyBorder="1" applyAlignment="1">
      <alignment horizontal="center" vertical="center"/>
    </xf>
    <xf numFmtId="0" fontId="3" fillId="2" borderId="32" xfId="0" applyFont="1" applyFill="1" applyBorder="1" applyAlignment="1">
      <alignment horizontal="center" vertical="center"/>
    </xf>
    <xf numFmtId="0" fontId="1" fillId="0" borderId="40"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4" fillId="0" borderId="45"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45" xfId="0" applyFont="1" applyBorder="1" applyAlignment="1">
      <alignment horizontal="left" vertical="center" wrapText="1" shrinkToFit="1"/>
    </xf>
    <xf numFmtId="0" fontId="4" fillId="0" borderId="17" xfId="0" applyFont="1" applyBorder="1" applyAlignment="1">
      <alignment horizontal="left" vertical="center" wrapText="1" shrinkToFit="1"/>
    </xf>
    <xf numFmtId="0" fontId="4" fillId="0" borderId="35" xfId="0" applyFont="1" applyBorder="1" applyAlignment="1">
      <alignment horizontal="left" vertical="center" wrapText="1" shrinkToFit="1"/>
    </xf>
    <xf numFmtId="0" fontId="4" fillId="0" borderId="46" xfId="0" applyFont="1" applyBorder="1" applyAlignment="1">
      <alignment horizontal="left" vertical="center" wrapText="1" shrinkToFit="1"/>
    </xf>
    <xf numFmtId="0" fontId="3" fillId="0" borderId="1"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6" fillId="0" borderId="24" xfId="0" applyFont="1" applyBorder="1" applyAlignment="1" applyProtection="1">
      <alignment horizontal="center" vertical="center" wrapText="1" shrinkToFit="1"/>
      <protection locked="0"/>
    </xf>
    <xf numFmtId="0" fontId="6" fillId="0" borderId="31" xfId="0" applyFont="1" applyBorder="1" applyAlignment="1" applyProtection="1">
      <alignment horizontal="center" vertical="center" wrapText="1" shrinkToFit="1"/>
      <protection locked="0"/>
    </xf>
    <xf numFmtId="0" fontId="6" fillId="0" borderId="25" xfId="0" applyFont="1" applyBorder="1" applyAlignment="1" applyProtection="1">
      <alignment horizontal="center" vertical="center" shrinkToFit="1"/>
      <protection locked="0"/>
    </xf>
    <xf numFmtId="0" fontId="6" fillId="0" borderId="32" xfId="0" applyFont="1" applyBorder="1" applyAlignment="1" applyProtection="1">
      <alignment horizontal="center" vertical="center" shrinkToFit="1"/>
      <protection locked="0"/>
    </xf>
    <xf numFmtId="0" fontId="24" fillId="0" borderId="20"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wrapText="1" shrinkToFit="1"/>
      <protection locked="0"/>
    </xf>
    <xf numFmtId="0" fontId="3" fillId="0" borderId="8"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3" borderId="5" xfId="0" applyFont="1" applyFill="1" applyBorder="1" applyAlignment="1" applyProtection="1">
      <alignment horizontal="left" vertical="center" indent="3" shrinkToFit="1"/>
      <protection locked="0"/>
    </xf>
    <xf numFmtId="0" fontId="3" fillId="3" borderId="6" xfId="0" applyFont="1" applyFill="1" applyBorder="1" applyAlignment="1" applyProtection="1">
      <alignment horizontal="left" vertical="center" indent="3" shrinkToFit="1"/>
      <protection locked="0"/>
    </xf>
    <xf numFmtId="0" fontId="3" fillId="3" borderId="7" xfId="0" applyFont="1" applyFill="1" applyBorder="1" applyAlignment="1" applyProtection="1">
      <alignment horizontal="left" vertical="center" indent="3" shrinkToFit="1"/>
      <protection locked="0"/>
    </xf>
    <xf numFmtId="0" fontId="1" fillId="0" borderId="16"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1" fillId="0" borderId="17" xfId="0" applyFont="1" applyBorder="1" applyAlignment="1" applyProtection="1">
      <alignment horizontal="center" vertical="center" shrinkToFit="1"/>
      <protection locked="0"/>
    </xf>
    <xf numFmtId="0" fontId="1" fillId="3" borderId="97" xfId="0" applyFont="1" applyFill="1" applyBorder="1" applyAlignment="1" applyProtection="1">
      <alignment horizontal="left" vertical="center" indent="3" shrinkToFit="1"/>
      <protection locked="0"/>
    </xf>
    <xf numFmtId="0" fontId="1" fillId="3" borderId="98" xfId="0" applyFont="1" applyFill="1" applyBorder="1" applyAlignment="1" applyProtection="1">
      <alignment horizontal="left" vertical="center" indent="3" shrinkToFit="1"/>
      <protection locked="0"/>
    </xf>
    <xf numFmtId="0" fontId="1" fillId="3" borderId="99" xfId="0" applyFont="1" applyFill="1" applyBorder="1" applyAlignment="1" applyProtection="1">
      <alignment horizontal="left" vertical="center" indent="3" shrinkToFit="1"/>
      <protection locked="0"/>
    </xf>
    <xf numFmtId="0" fontId="1" fillId="0" borderId="20" xfId="0" applyFont="1" applyBorder="1" applyAlignment="1" applyProtection="1">
      <alignment horizontal="center" vertical="center" shrinkToFit="1"/>
      <protection locked="0"/>
    </xf>
    <xf numFmtId="0" fontId="1" fillId="0" borderId="23" xfId="0" applyFont="1" applyBorder="1" applyAlignment="1" applyProtection="1">
      <alignment horizontal="center" vertical="center" shrinkToFit="1"/>
      <protection locked="0"/>
    </xf>
    <xf numFmtId="0" fontId="1" fillId="2" borderId="5" xfId="0" applyFont="1" applyFill="1" applyBorder="1" applyAlignment="1" applyProtection="1">
      <alignment horizontal="left" vertical="center" indent="3" shrinkToFit="1"/>
      <protection locked="0"/>
    </xf>
    <xf numFmtId="0" fontId="1" fillId="2" borderId="6" xfId="0" applyFont="1" applyFill="1" applyBorder="1" applyAlignment="1" applyProtection="1">
      <alignment horizontal="left" vertical="center" indent="3" shrinkToFit="1"/>
      <protection locked="0"/>
    </xf>
    <xf numFmtId="0" fontId="1" fillId="3" borderId="12" xfId="0" applyFont="1" applyFill="1" applyBorder="1" applyAlignment="1" applyProtection="1">
      <alignment horizontal="left" vertical="center" indent="3" shrinkToFit="1"/>
      <protection locked="0"/>
    </xf>
    <xf numFmtId="0" fontId="1" fillId="3" borderId="13" xfId="0" applyFont="1" applyFill="1" applyBorder="1" applyAlignment="1" applyProtection="1">
      <alignment horizontal="left" vertical="center" indent="3" shrinkToFit="1"/>
      <protection locked="0"/>
    </xf>
    <xf numFmtId="0" fontId="4" fillId="0" borderId="0" xfId="0" applyFont="1" applyAlignment="1">
      <alignment horizontal="center" vertical="center" shrinkToFit="1"/>
    </xf>
    <xf numFmtId="0" fontId="4" fillId="0" borderId="34" xfId="0" applyFont="1" applyBorder="1" applyAlignment="1">
      <alignment horizontal="center" vertical="center" shrinkToFit="1"/>
    </xf>
    <xf numFmtId="0" fontId="6" fillId="0" borderId="30" xfId="0" applyFont="1" applyBorder="1" applyAlignment="1" applyProtection="1">
      <alignment horizontal="center" vertical="center" wrapText="1" shrinkToFit="1"/>
      <protection locked="0"/>
    </xf>
    <xf numFmtId="0" fontId="6" fillId="0" borderId="2" xfId="0" applyFont="1" applyBorder="1" applyAlignment="1" applyProtection="1">
      <alignment horizontal="center" vertical="center" shrinkToFit="1"/>
      <protection locked="0"/>
    </xf>
    <xf numFmtId="0" fontId="6" fillId="0" borderId="60"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wrapText="1" shrinkToFit="1"/>
      <protection locked="0"/>
    </xf>
    <xf numFmtId="0" fontId="7" fillId="0" borderId="7" xfId="0" applyFont="1" applyBorder="1" applyAlignment="1" applyProtection="1">
      <alignment horizontal="center" vertical="center" wrapText="1" shrinkToFit="1"/>
      <protection locked="0"/>
    </xf>
    <xf numFmtId="0" fontId="7" fillId="0" borderId="24" xfId="0" applyFont="1" applyBorder="1" applyAlignment="1" applyProtection="1">
      <alignment horizontal="center" vertical="center" wrapText="1" shrinkToFit="1"/>
      <protection locked="0"/>
    </xf>
    <xf numFmtId="0" fontId="7" fillId="0" borderId="31" xfId="0" applyFont="1" applyBorder="1" applyAlignment="1" applyProtection="1">
      <alignment horizontal="center" vertical="center" wrapText="1" shrinkToFit="1"/>
      <protection locked="0"/>
    </xf>
    <xf numFmtId="0" fontId="6" fillId="0" borderId="28"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1" fillId="3" borderId="52" xfId="0" applyFont="1" applyFill="1" applyBorder="1" applyAlignment="1" applyProtection="1">
      <alignment horizontal="left" vertical="center" indent="3" shrinkToFit="1"/>
      <protection locked="0"/>
    </xf>
    <xf numFmtId="0" fontId="1" fillId="3" borderId="53" xfId="0" applyFont="1" applyFill="1" applyBorder="1" applyAlignment="1" applyProtection="1">
      <alignment horizontal="left" vertical="center" indent="3" shrinkToFit="1"/>
      <protection locked="0"/>
    </xf>
    <xf numFmtId="0" fontId="1" fillId="0" borderId="19" xfId="0" applyFont="1" applyBorder="1" applyAlignment="1" applyProtection="1">
      <alignment horizontal="center" vertical="center" shrinkToFit="1"/>
      <protection locked="0"/>
    </xf>
    <xf numFmtId="0" fontId="1" fillId="0" borderId="21" xfId="0" applyFont="1" applyBorder="1" applyAlignment="1" applyProtection="1">
      <alignment horizontal="center" vertical="center" shrinkToFit="1"/>
      <protection locked="0"/>
    </xf>
    <xf numFmtId="0" fontId="1" fillId="0" borderId="30" xfId="0" applyFont="1" applyBorder="1" applyAlignment="1">
      <alignment horizontal="left" vertical="center" wrapText="1"/>
    </xf>
    <xf numFmtId="0" fontId="4" fillId="0" borderId="30" xfId="0" applyFont="1" applyBorder="1" applyAlignment="1">
      <alignment horizontal="left" vertical="center" shrinkToFit="1"/>
    </xf>
    <xf numFmtId="0" fontId="10" fillId="5" borderId="94" xfId="4" applyFont="1" applyFill="1" applyBorder="1" applyAlignment="1" applyProtection="1">
      <alignment horizontal="center" vertical="center" shrinkToFit="1"/>
      <protection hidden="1"/>
    </xf>
    <xf numFmtId="0" fontId="10" fillId="5" borderId="15" xfId="4" applyFont="1" applyFill="1" applyBorder="1" applyAlignment="1" applyProtection="1">
      <alignment horizontal="center" vertical="center" shrinkToFit="1"/>
      <protection hidden="1"/>
    </xf>
    <xf numFmtId="0" fontId="10" fillId="5" borderId="95" xfId="4" applyFont="1" applyFill="1" applyBorder="1" applyAlignment="1" applyProtection="1">
      <alignment horizontal="center" vertical="center" shrinkToFit="1"/>
      <protection hidden="1"/>
    </xf>
    <xf numFmtId="0" fontId="10" fillId="5" borderId="18" xfId="4" applyFont="1" applyFill="1" applyBorder="1" applyAlignment="1" applyProtection="1">
      <alignment horizontal="center" vertical="center" shrinkToFit="1"/>
      <protection hidden="1"/>
    </xf>
    <xf numFmtId="0" fontId="10" fillId="5" borderId="96" xfId="4" applyFont="1" applyFill="1" applyBorder="1" applyAlignment="1" applyProtection="1">
      <alignment horizontal="center" vertical="center" shrinkToFit="1"/>
      <protection hidden="1"/>
    </xf>
    <xf numFmtId="0" fontId="10" fillId="5" borderId="93" xfId="4" applyFont="1" applyFill="1" applyBorder="1" applyAlignment="1" applyProtection="1">
      <alignment horizontal="center" vertical="center" shrinkToFit="1"/>
      <protection hidden="1"/>
    </xf>
    <xf numFmtId="0" fontId="4" fillId="0" borderId="85" xfId="4" applyFont="1" applyBorder="1" applyAlignment="1" applyProtection="1">
      <alignment horizontal="left" vertical="center" indent="1"/>
      <protection hidden="1"/>
    </xf>
    <xf numFmtId="0" fontId="4" fillId="0" borderId="55" xfId="4" applyFont="1" applyBorder="1" applyAlignment="1" applyProtection="1">
      <alignment horizontal="left" vertical="center" indent="1"/>
      <protection hidden="1"/>
    </xf>
    <xf numFmtId="0" fontId="4" fillId="0" borderId="26" xfId="4" applyFont="1" applyBorder="1" applyAlignment="1" applyProtection="1">
      <alignment horizontal="center" vertical="center"/>
      <protection hidden="1"/>
    </xf>
    <xf numFmtId="0" fontId="4" fillId="0" borderId="55" xfId="4" applyFont="1" applyBorder="1" applyAlignment="1" applyProtection="1">
      <alignment horizontal="center" vertical="center"/>
      <protection hidden="1"/>
    </xf>
    <xf numFmtId="0" fontId="4" fillId="0" borderId="26" xfId="4" applyFont="1" applyBorder="1" applyAlignment="1" applyProtection="1">
      <alignment horizontal="left" vertical="center" indent="1"/>
      <protection hidden="1"/>
    </xf>
    <xf numFmtId="0" fontId="4" fillId="0" borderId="27" xfId="4" applyFont="1" applyBorder="1" applyAlignment="1" applyProtection="1">
      <alignment horizontal="left" vertical="center" indent="1"/>
      <protection hidden="1"/>
    </xf>
    <xf numFmtId="0" fontId="10" fillId="0" borderId="30" xfId="4" applyFont="1" applyBorder="1" applyAlignment="1" applyProtection="1">
      <alignment horizontal="center" vertical="center"/>
      <protection hidden="1"/>
    </xf>
    <xf numFmtId="0" fontId="4" fillId="0" borderId="88" xfId="4" applyFont="1" applyBorder="1" applyAlignment="1" applyProtection="1">
      <alignment horizontal="center" vertical="center"/>
      <protection hidden="1"/>
    </xf>
    <xf numFmtId="0" fontId="4" fillId="0" borderId="89" xfId="4" applyFont="1" applyBorder="1" applyAlignment="1" applyProtection="1">
      <alignment horizontal="center" vertical="center"/>
      <protection hidden="1"/>
    </xf>
    <xf numFmtId="0" fontId="4" fillId="0" borderId="91" xfId="4" applyFont="1" applyBorder="1" applyAlignment="1" applyProtection="1">
      <alignment horizontal="center" vertical="center"/>
      <protection hidden="1"/>
    </xf>
    <xf numFmtId="0" fontId="10" fillId="4" borderId="40" xfId="4" applyFont="1" applyFill="1" applyBorder="1" applyAlignment="1" applyProtection="1">
      <alignment horizontal="center" vertical="center"/>
      <protection hidden="1"/>
    </xf>
    <xf numFmtId="0" fontId="10" fillId="4" borderId="74" xfId="4" applyFont="1" applyFill="1" applyBorder="1" applyAlignment="1" applyProtection="1">
      <alignment horizontal="center" vertical="center"/>
      <protection hidden="1"/>
    </xf>
    <xf numFmtId="0" fontId="10" fillId="0" borderId="58" xfId="4" applyFont="1" applyBorder="1" applyAlignment="1" applyProtection="1">
      <alignment horizontal="center" vertical="center" shrinkToFit="1"/>
      <protection hidden="1"/>
    </xf>
    <xf numFmtId="0" fontId="10" fillId="0" borderId="64" xfId="4" applyFont="1" applyBorder="1" applyAlignment="1" applyProtection="1">
      <alignment horizontal="center" vertical="center" shrinkToFit="1"/>
      <protection hidden="1"/>
    </xf>
    <xf numFmtId="0" fontId="10" fillId="0" borderId="40" xfId="4" applyFont="1" applyBorder="1" applyAlignment="1" applyProtection="1">
      <alignment horizontal="center" vertical="center"/>
      <protection hidden="1"/>
    </xf>
    <xf numFmtId="0" fontId="10" fillId="0" borderId="80" xfId="4" applyFont="1" applyBorder="1" applyAlignment="1" applyProtection="1">
      <alignment horizontal="center" vertical="center"/>
      <protection hidden="1"/>
    </xf>
    <xf numFmtId="0" fontId="10" fillId="0" borderId="76" xfId="4" applyFont="1" applyBorder="1" applyAlignment="1" applyProtection="1">
      <alignment horizontal="center" vertical="center" shrinkToFit="1"/>
      <protection hidden="1"/>
    </xf>
    <xf numFmtId="0" fontId="10" fillId="0" borderId="31" xfId="4" applyFont="1" applyBorder="1" applyAlignment="1" applyProtection="1">
      <alignment horizontal="center" vertical="center" shrinkToFit="1"/>
      <protection hidden="1"/>
    </xf>
    <xf numFmtId="0" fontId="10" fillId="5" borderId="30" xfId="4" applyFont="1" applyFill="1" applyBorder="1" applyAlignment="1" applyProtection="1">
      <alignment horizontal="center" vertical="center"/>
      <protection hidden="1"/>
    </xf>
    <xf numFmtId="0" fontId="10" fillId="5" borderId="33" xfId="4" applyFont="1" applyFill="1" applyBorder="1" applyAlignment="1" applyProtection="1">
      <alignment horizontal="center" vertical="center"/>
      <protection hidden="1"/>
    </xf>
    <xf numFmtId="0" fontId="10" fillId="0" borderId="57" xfId="4" applyFont="1" applyBorder="1" applyAlignment="1" applyProtection="1">
      <alignment horizontal="left" vertical="center" wrapText="1" shrinkToFit="1"/>
      <protection hidden="1"/>
    </xf>
    <xf numFmtId="0" fontId="10" fillId="0" borderId="63" xfId="4" applyFont="1" applyBorder="1" applyAlignment="1" applyProtection="1">
      <alignment horizontal="left" vertical="center" wrapText="1" shrinkToFit="1"/>
      <protection hidden="1"/>
    </xf>
    <xf numFmtId="0" fontId="10" fillId="5" borderId="58" xfId="4" applyFont="1" applyFill="1" applyBorder="1" applyAlignment="1" applyProtection="1">
      <alignment horizontal="center" vertical="center" shrinkToFit="1"/>
      <protection hidden="1"/>
    </xf>
    <xf numFmtId="0" fontId="10" fillId="5" borderId="61" xfId="4" applyFont="1" applyFill="1" applyBorder="1" applyAlignment="1" applyProtection="1">
      <alignment horizontal="center" vertical="center" shrinkToFit="1"/>
      <protection hidden="1"/>
    </xf>
    <xf numFmtId="0" fontId="10" fillId="5" borderId="64" xfId="4" applyFont="1" applyFill="1" applyBorder="1" applyAlignment="1" applyProtection="1">
      <alignment horizontal="center" vertical="center" shrinkToFit="1"/>
      <protection hidden="1"/>
    </xf>
    <xf numFmtId="0" fontId="10" fillId="5" borderId="67" xfId="4" applyFont="1" applyFill="1" applyBorder="1" applyAlignment="1" applyProtection="1">
      <alignment horizontal="center" vertical="center" shrinkToFit="1"/>
      <protection hidden="1"/>
    </xf>
    <xf numFmtId="0" fontId="10" fillId="5" borderId="82" xfId="4" applyFont="1" applyFill="1" applyBorder="1" applyAlignment="1" applyProtection="1">
      <alignment horizontal="center" vertical="center"/>
      <protection hidden="1"/>
    </xf>
    <xf numFmtId="0" fontId="10" fillId="5" borderId="67" xfId="4" applyFont="1" applyFill="1" applyBorder="1" applyAlignment="1" applyProtection="1">
      <alignment horizontal="center" vertical="center"/>
      <protection hidden="1"/>
    </xf>
    <xf numFmtId="0" fontId="10" fillId="5" borderId="40" xfId="4" applyFont="1" applyFill="1" applyBorder="1" applyAlignment="1" applyProtection="1">
      <alignment horizontal="center" vertical="center"/>
      <protection hidden="1"/>
    </xf>
    <xf numFmtId="0" fontId="10" fillId="5" borderId="74" xfId="4" applyFont="1" applyFill="1" applyBorder="1" applyAlignment="1" applyProtection="1">
      <alignment horizontal="center" vertical="center"/>
      <protection hidden="1"/>
    </xf>
    <xf numFmtId="0" fontId="10" fillId="4" borderId="58" xfId="4" applyFont="1" applyFill="1" applyBorder="1" applyAlignment="1" applyProtection="1">
      <alignment horizontal="center" vertical="center" shrinkToFit="1"/>
      <protection hidden="1"/>
    </xf>
    <xf numFmtId="0" fontId="10" fillId="4" borderId="61" xfId="4" applyFont="1" applyFill="1" applyBorder="1" applyAlignment="1" applyProtection="1">
      <alignment horizontal="center" vertical="center" shrinkToFit="1"/>
      <protection hidden="1"/>
    </xf>
    <xf numFmtId="0" fontId="10" fillId="4" borderId="64" xfId="4" applyFont="1" applyFill="1" applyBorder="1" applyAlignment="1" applyProtection="1">
      <alignment horizontal="center" vertical="center" shrinkToFit="1"/>
      <protection hidden="1"/>
    </xf>
    <xf numFmtId="0" fontId="10" fillId="4" borderId="67" xfId="4" applyFont="1" applyFill="1" applyBorder="1" applyAlignment="1" applyProtection="1">
      <alignment horizontal="center" vertical="center" shrinkToFit="1"/>
      <protection hidden="1"/>
    </xf>
    <xf numFmtId="0" fontId="10" fillId="5" borderId="59" xfId="4" applyFont="1" applyFill="1" applyBorder="1" applyAlignment="1" applyProtection="1">
      <alignment horizontal="center" vertical="center" wrapText="1" shrinkToFit="1"/>
      <protection hidden="1"/>
    </xf>
    <xf numFmtId="0" fontId="10" fillId="5" borderId="60" xfId="4" applyFont="1" applyFill="1" applyBorder="1" applyAlignment="1" applyProtection="1">
      <alignment horizontal="center" vertical="center" wrapText="1" shrinkToFit="1"/>
      <protection hidden="1"/>
    </xf>
    <xf numFmtId="0" fontId="10" fillId="5" borderId="65" xfId="4" applyFont="1" applyFill="1" applyBorder="1" applyAlignment="1" applyProtection="1">
      <alignment horizontal="center" vertical="center" wrapText="1" shrinkToFit="1"/>
      <protection hidden="1"/>
    </xf>
    <xf numFmtId="0" fontId="10" fillId="5" borderId="66" xfId="4" applyFont="1" applyFill="1" applyBorder="1" applyAlignment="1" applyProtection="1">
      <alignment horizontal="center" vertical="center" wrapText="1" shrinkToFit="1"/>
      <protection hidden="1"/>
    </xf>
    <xf numFmtId="0" fontId="10" fillId="0" borderId="79" xfId="4" applyFont="1" applyBorder="1" applyAlignment="1" applyProtection="1">
      <alignment horizontal="center" vertical="center" shrinkToFit="1"/>
      <protection hidden="1"/>
    </xf>
    <xf numFmtId="0" fontId="8" fillId="0" borderId="81" xfId="4" applyBorder="1" applyAlignment="1" applyProtection="1">
      <alignment horizontal="center" vertical="center" shrinkToFit="1"/>
      <protection hidden="1"/>
    </xf>
    <xf numFmtId="0" fontId="10" fillId="0" borderId="70" xfId="4" applyFont="1" applyBorder="1" applyAlignment="1" applyProtection="1">
      <alignment horizontal="center" vertical="center" shrinkToFit="1"/>
      <protection hidden="1"/>
    </xf>
    <xf numFmtId="0" fontId="10" fillId="0" borderId="10" xfId="4" applyFont="1" applyBorder="1" applyAlignment="1" applyProtection="1">
      <alignment horizontal="center" vertical="center" shrinkToFit="1"/>
      <protection hidden="1"/>
    </xf>
    <xf numFmtId="0" fontId="4" fillId="0" borderId="71" xfId="4" applyFont="1" applyBorder="1" applyAlignment="1" applyProtection="1">
      <alignment horizontal="center" vertical="center" wrapText="1"/>
      <protection hidden="1"/>
    </xf>
    <xf numFmtId="0" fontId="4" fillId="0" borderId="73" xfId="4" applyFont="1" applyBorder="1" applyAlignment="1" applyProtection="1">
      <alignment horizontal="center" vertical="center"/>
      <protection hidden="1"/>
    </xf>
    <xf numFmtId="0" fontId="8" fillId="0" borderId="73" xfId="4" applyBorder="1" applyAlignment="1" applyProtection="1">
      <alignment horizontal="center" vertical="center"/>
      <protection hidden="1"/>
    </xf>
    <xf numFmtId="0" fontId="8" fillId="0" borderId="77" xfId="4" applyBorder="1" applyAlignment="1" applyProtection="1">
      <alignment horizontal="center" vertical="center"/>
      <protection hidden="1"/>
    </xf>
    <xf numFmtId="0" fontId="10" fillId="4" borderId="38" xfId="4" applyFont="1" applyFill="1" applyBorder="1" applyAlignment="1" applyProtection="1">
      <alignment horizontal="center" vertical="center"/>
      <protection hidden="1"/>
    </xf>
    <xf numFmtId="0" fontId="10" fillId="4" borderId="32" xfId="4" applyFont="1" applyFill="1" applyBorder="1" applyAlignment="1" applyProtection="1">
      <alignment horizontal="center" vertical="center"/>
      <protection hidden="1"/>
    </xf>
    <xf numFmtId="0" fontId="10" fillId="4" borderId="75" xfId="4" applyFont="1" applyFill="1" applyBorder="1" applyAlignment="1" applyProtection="1">
      <alignment horizontal="center" vertical="center"/>
      <protection hidden="1"/>
    </xf>
    <xf numFmtId="0" fontId="10" fillId="4" borderId="37" xfId="4" applyFont="1" applyFill="1" applyBorder="1" applyAlignment="1" applyProtection="1">
      <alignment horizontal="center" vertical="center"/>
      <protection hidden="1"/>
    </xf>
    <xf numFmtId="0" fontId="10" fillId="5" borderId="72" xfId="4" applyFont="1" applyFill="1" applyBorder="1" applyAlignment="1" applyProtection="1">
      <alignment horizontal="center" vertical="center"/>
      <protection hidden="1"/>
    </xf>
    <xf numFmtId="0" fontId="10" fillId="0" borderId="17" xfId="4" applyFont="1" applyBorder="1" applyAlignment="1" applyProtection="1">
      <alignment horizontal="center" vertical="center" shrinkToFit="1"/>
      <protection hidden="1"/>
    </xf>
    <xf numFmtId="0" fontId="10" fillId="0" borderId="46" xfId="4" applyFont="1" applyBorder="1" applyAlignment="1" applyProtection="1">
      <alignment horizontal="center" vertical="center" shrinkToFit="1"/>
      <protection hidden="1"/>
    </xf>
    <xf numFmtId="0" fontId="10" fillId="0" borderId="16" xfId="4" applyFont="1" applyBorder="1" applyAlignment="1" applyProtection="1">
      <alignment horizontal="center" vertical="center" shrinkToFit="1"/>
      <protection hidden="1"/>
    </xf>
    <xf numFmtId="0" fontId="10" fillId="0" borderId="14" xfId="4" applyFont="1" applyBorder="1" applyAlignment="1" applyProtection="1">
      <alignment horizontal="center" vertical="center" shrinkToFit="1"/>
      <protection hidden="1"/>
    </xf>
    <xf numFmtId="0" fontId="10" fillId="0" borderId="9" xfId="4" applyFont="1" applyBorder="1" applyAlignment="1" applyProtection="1">
      <alignment horizontal="center" vertical="center" shrinkToFit="1"/>
      <protection hidden="1"/>
    </xf>
    <xf numFmtId="0" fontId="10" fillId="0" borderId="0" xfId="4" applyFont="1" applyAlignment="1" applyProtection="1">
      <alignment horizontal="center" vertical="center" shrinkToFit="1"/>
      <protection hidden="1"/>
    </xf>
    <xf numFmtId="0" fontId="10" fillId="0" borderId="92" xfId="4" applyFont="1" applyBorder="1" applyAlignment="1" applyProtection="1">
      <alignment horizontal="center" vertical="center" shrinkToFit="1"/>
      <protection hidden="1"/>
    </xf>
    <xf numFmtId="0" fontId="10" fillId="0" borderId="34" xfId="4" applyFont="1" applyBorder="1" applyAlignment="1" applyProtection="1">
      <alignment horizontal="center" vertical="center" shrinkToFit="1"/>
      <protection hidden="1"/>
    </xf>
    <xf numFmtId="0" fontId="4" fillId="0" borderId="0" xfId="4" applyFont="1" applyAlignment="1" applyProtection="1">
      <alignment horizontal="left" vertical="center"/>
      <protection hidden="1"/>
    </xf>
    <xf numFmtId="0" fontId="13" fillId="0" borderId="0" xfId="4" applyFont="1" applyAlignment="1" applyProtection="1">
      <alignment horizontal="center" vertical="center"/>
      <protection locked="0" hidden="1"/>
    </xf>
    <xf numFmtId="0" fontId="4" fillId="0" borderId="84" xfId="4" applyFont="1" applyBorder="1" applyAlignment="1" applyProtection="1">
      <alignment horizontal="center" vertical="center"/>
      <protection hidden="1"/>
    </xf>
    <xf numFmtId="0" fontId="10" fillId="0" borderId="56" xfId="4" applyFont="1" applyBorder="1" applyAlignment="1" applyProtection="1">
      <alignment horizontal="center" vertical="center" textRotation="255"/>
      <protection hidden="1"/>
    </xf>
    <xf numFmtId="0" fontId="10" fillId="0" borderId="62" xfId="4" applyFont="1" applyBorder="1" applyAlignment="1" applyProtection="1">
      <alignment horizontal="center" vertical="center" textRotation="255"/>
      <protection hidden="1"/>
    </xf>
    <xf numFmtId="0" fontId="10" fillId="0" borderId="54" xfId="4" applyFont="1" applyBorder="1" applyAlignment="1" applyProtection="1">
      <alignment horizontal="center" vertical="center" textRotation="255"/>
      <protection hidden="1"/>
    </xf>
    <xf numFmtId="0" fontId="10" fillId="0" borderId="68" xfId="4" applyFont="1" applyBorder="1" applyAlignment="1" applyProtection="1">
      <alignment horizontal="center" vertical="center" shrinkToFit="1"/>
      <protection hidden="1"/>
    </xf>
    <xf numFmtId="0" fontId="4" fillId="5" borderId="88" xfId="4" applyFont="1" applyFill="1" applyBorder="1" applyAlignment="1" applyProtection="1">
      <alignment horizontal="center" vertical="center"/>
      <protection hidden="1"/>
    </xf>
    <xf numFmtId="0" fontId="4" fillId="5" borderId="89" xfId="4" applyFont="1" applyFill="1" applyBorder="1" applyAlignment="1" applyProtection="1">
      <alignment horizontal="center" vertical="center"/>
      <protection hidden="1"/>
    </xf>
    <xf numFmtId="0" fontId="4" fillId="5" borderId="90" xfId="4" applyFont="1" applyFill="1" applyBorder="1" applyAlignment="1" applyProtection="1">
      <alignment horizontal="center" vertical="center"/>
      <protection hidden="1"/>
    </xf>
    <xf numFmtId="0" fontId="17" fillId="0" borderId="45" xfId="0" applyFont="1" applyBorder="1" applyAlignment="1">
      <alignment horizontal="center" vertical="center"/>
    </xf>
    <xf numFmtId="0" fontId="17" fillId="0" borderId="14" xfId="0" applyFont="1" applyBorder="1" applyAlignment="1">
      <alignment horizontal="center" vertical="center"/>
    </xf>
    <xf numFmtId="0" fontId="17" fillId="0" borderId="17" xfId="0" applyFont="1" applyBorder="1" applyAlignment="1">
      <alignment horizontal="center" vertical="center"/>
    </xf>
    <xf numFmtId="0" fontId="17" fillId="0" borderId="35" xfId="0" applyFont="1" applyBorder="1" applyAlignment="1">
      <alignment horizontal="center" vertical="center"/>
    </xf>
    <xf numFmtId="0" fontId="17" fillId="0" borderId="34" xfId="0" applyFont="1" applyBorder="1" applyAlignment="1">
      <alignment horizontal="center" vertical="center"/>
    </xf>
    <xf numFmtId="0" fontId="17" fillId="0" borderId="46" xfId="0" applyFont="1" applyBorder="1" applyAlignment="1">
      <alignment horizontal="center" vertical="center"/>
    </xf>
    <xf numFmtId="0" fontId="19" fillId="0" borderId="12" xfId="0" applyFont="1" applyBorder="1" applyAlignment="1">
      <alignment vertical="center" wrapText="1"/>
    </xf>
    <xf numFmtId="0" fontId="19" fillId="0" borderId="13" xfId="0" applyFont="1" applyBorder="1" applyAlignment="1">
      <alignment vertical="center" wrapText="1"/>
    </xf>
    <xf numFmtId="0" fontId="19" fillId="0" borderId="11" xfId="0" applyFont="1" applyBorder="1" applyAlignment="1">
      <alignment vertical="center" wrapText="1"/>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1" xfId="0" applyFont="1" applyBorder="1" applyAlignment="1">
      <alignment horizontal="center" vertical="center"/>
    </xf>
    <xf numFmtId="0" fontId="16" fillId="0" borderId="14" xfId="0" applyFont="1" applyBorder="1" applyAlignment="1">
      <alignment vertical="center" wrapText="1"/>
    </xf>
    <xf numFmtId="0" fontId="17" fillId="0" borderId="40" xfId="0" applyFont="1" applyBorder="1" applyAlignment="1">
      <alignment vertical="center" textRotation="255"/>
    </xf>
    <xf numFmtId="0" fontId="17" fillId="0" borderId="38" xfId="0" applyFont="1" applyBorder="1" applyAlignment="1">
      <alignment vertical="center" textRotation="255"/>
    </xf>
    <xf numFmtId="0" fontId="17" fillId="0" borderId="32" xfId="0" applyFont="1" applyBorder="1" applyAlignment="1">
      <alignment vertical="center" textRotation="255"/>
    </xf>
    <xf numFmtId="0" fontId="17" fillId="0" borderId="40" xfId="0" applyFont="1" applyBorder="1" applyAlignment="1">
      <alignment vertical="center" textRotation="255" wrapText="1"/>
    </xf>
    <xf numFmtId="0" fontId="17" fillId="0" borderId="38" xfId="0" applyFont="1" applyBorder="1" applyAlignment="1">
      <alignment vertical="center" textRotation="255" wrapText="1"/>
    </xf>
    <xf numFmtId="0" fontId="17" fillId="0" borderId="32" xfId="0" applyFont="1" applyBorder="1" applyAlignment="1">
      <alignment vertical="center" textRotation="255" wrapText="1"/>
    </xf>
    <xf numFmtId="0" fontId="21" fillId="6" borderId="40" xfId="0" applyFont="1" applyFill="1" applyBorder="1" applyAlignment="1">
      <alignment horizontal="center" vertical="center"/>
    </xf>
    <xf numFmtId="0" fontId="21" fillId="6" borderId="38" xfId="0" applyFont="1" applyFill="1" applyBorder="1" applyAlignment="1">
      <alignment horizontal="center" vertical="center"/>
    </xf>
    <xf numFmtId="0" fontId="21" fillId="6" borderId="32" xfId="0" applyFont="1" applyFill="1" applyBorder="1" applyAlignment="1">
      <alignment horizontal="center" vertical="center"/>
    </xf>
    <xf numFmtId="0" fontId="3" fillId="0" borderId="0" xfId="0" applyFont="1" applyAlignment="1">
      <alignment horizontal="center" vertical="center"/>
    </xf>
    <xf numFmtId="0" fontId="16" fillId="0" borderId="30" xfId="0" applyFont="1" applyBorder="1" applyAlignment="1">
      <alignment horizontal="center" vertical="center"/>
    </xf>
    <xf numFmtId="0" fontId="20" fillId="0" borderId="34" xfId="0" applyFont="1" applyBorder="1" applyAlignment="1">
      <alignment horizontal="right" vertical="center"/>
    </xf>
  </cellXfs>
  <cellStyles count="5">
    <cellStyle name="標準" xfId="0" builtinId="0"/>
    <cellStyle name="標準 2" xfId="1" xr:uid="{00000000-0005-0000-0000-000001000000}"/>
    <cellStyle name="標準 3" xfId="4" xr:uid="{00000000-0005-0000-0000-000002000000}"/>
    <cellStyle name="標準 7 2" xfId="3" xr:uid="{00000000-0005-0000-0000-000003000000}"/>
    <cellStyle name="標準 8" xfId="2" xr:uid="{00000000-0005-0000-0000-000004000000}"/>
  </cellStyles>
  <dxfs count="3">
    <dxf>
      <font>
        <strike val="0"/>
      </font>
      <fill>
        <patternFill>
          <bgColor rgb="FFFF0066"/>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0066"/>
      <color rgb="FFFFCC99"/>
      <color rgb="FF0000FF"/>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198121</xdr:colOff>
      <xdr:row>14</xdr:row>
      <xdr:rowOff>76199</xdr:rowOff>
    </xdr:from>
    <xdr:to>
      <xdr:col>16</xdr:col>
      <xdr:colOff>502921</xdr:colOff>
      <xdr:row>20</xdr:row>
      <xdr:rowOff>91440</xdr:rowOff>
    </xdr:to>
    <xdr:pic>
      <xdr:nvPicPr>
        <xdr:cNvPr id="30" name="図 29">
          <a:extLst>
            <a:ext uri="{FF2B5EF4-FFF2-40B4-BE49-F238E27FC236}">
              <a16:creationId xmlns:a16="http://schemas.microsoft.com/office/drawing/2014/main" id="{A4091113-FCD6-E3CA-57B7-2D2D4F7156CA}"/>
            </a:ext>
          </a:extLst>
        </xdr:cNvPr>
        <xdr:cNvPicPr>
          <a:picLocks noChangeAspect="1"/>
        </xdr:cNvPicPr>
      </xdr:nvPicPr>
      <xdr:blipFill rotWithShape="1">
        <a:blip xmlns:r="http://schemas.openxmlformats.org/officeDocument/2006/relationships" r:embed="rId1"/>
        <a:srcRect t="10794" b="12241"/>
        <a:stretch>
          <a:fillRect/>
        </a:stretch>
      </xdr:blipFill>
      <xdr:spPr>
        <a:xfrm>
          <a:off x="198121" y="2804159"/>
          <a:ext cx="11780520" cy="1249681"/>
        </a:xfrm>
        <a:prstGeom prst="rect">
          <a:avLst/>
        </a:prstGeom>
      </xdr:spPr>
    </xdr:pic>
    <xdr:clientData/>
  </xdr:twoCellAnchor>
  <xdr:twoCellAnchor editAs="oneCell">
    <xdr:from>
      <xdr:col>0</xdr:col>
      <xdr:colOff>182880</xdr:colOff>
      <xdr:row>1</xdr:row>
      <xdr:rowOff>137161</xdr:rowOff>
    </xdr:from>
    <xdr:to>
      <xdr:col>16</xdr:col>
      <xdr:colOff>380999</xdr:colOff>
      <xdr:row>13</xdr:row>
      <xdr:rowOff>68581</xdr:rowOff>
    </xdr:to>
    <xdr:pic>
      <xdr:nvPicPr>
        <xdr:cNvPr id="28" name="図 27">
          <a:extLst>
            <a:ext uri="{FF2B5EF4-FFF2-40B4-BE49-F238E27FC236}">
              <a16:creationId xmlns:a16="http://schemas.microsoft.com/office/drawing/2014/main" id="{261C5B7B-8691-CAED-1345-BD5BC1D4F4FF}"/>
            </a:ext>
          </a:extLst>
        </xdr:cNvPr>
        <xdr:cNvPicPr>
          <a:picLocks noChangeAspect="1"/>
        </xdr:cNvPicPr>
      </xdr:nvPicPr>
      <xdr:blipFill rotWithShape="1">
        <a:blip xmlns:r="http://schemas.openxmlformats.org/officeDocument/2006/relationships" r:embed="rId2"/>
        <a:srcRect l="-197" t="3272" r="-394" b="21227"/>
        <a:stretch>
          <a:fillRect/>
        </a:stretch>
      </xdr:blipFill>
      <xdr:spPr>
        <a:xfrm>
          <a:off x="182880" y="304801"/>
          <a:ext cx="11673839" cy="2286000"/>
        </a:xfrm>
        <a:prstGeom prst="rect">
          <a:avLst/>
        </a:prstGeom>
      </xdr:spPr>
    </xdr:pic>
    <xdr:clientData/>
  </xdr:twoCellAnchor>
  <xdr:twoCellAnchor>
    <xdr:from>
      <xdr:col>3</xdr:col>
      <xdr:colOff>533400</xdr:colOff>
      <xdr:row>21</xdr:row>
      <xdr:rowOff>142875</xdr:rowOff>
    </xdr:from>
    <xdr:to>
      <xdr:col>10</xdr:col>
      <xdr:colOff>236220</xdr:colOff>
      <xdr:row>26</xdr:row>
      <xdr:rowOff>104775</xdr:rowOff>
    </xdr:to>
    <xdr:sp macro="" textlink="">
      <xdr:nvSpPr>
        <xdr:cNvPr id="4" name="四角形: 角を丸くする 3">
          <a:extLst>
            <a:ext uri="{FF2B5EF4-FFF2-40B4-BE49-F238E27FC236}">
              <a16:creationId xmlns:a16="http://schemas.microsoft.com/office/drawing/2014/main" id="{B1DE1343-1223-4493-B085-3103666B07B4}"/>
            </a:ext>
          </a:extLst>
        </xdr:cNvPr>
        <xdr:cNvSpPr/>
      </xdr:nvSpPr>
      <xdr:spPr>
        <a:xfrm>
          <a:off x="2758440" y="3503295"/>
          <a:ext cx="4762500" cy="80010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1181101</xdr:colOff>
      <xdr:row>6</xdr:row>
      <xdr:rowOff>200025</xdr:rowOff>
    </xdr:from>
    <xdr:to>
      <xdr:col>2</xdr:col>
      <xdr:colOff>1362075</xdr:colOff>
      <xdr:row>8</xdr:row>
      <xdr:rowOff>1</xdr:rowOff>
    </xdr:to>
    <xdr:sp macro="" textlink="">
      <xdr:nvSpPr>
        <xdr:cNvPr id="5" name="正方形/長方形 4">
          <a:extLst>
            <a:ext uri="{FF2B5EF4-FFF2-40B4-BE49-F238E27FC236}">
              <a16:creationId xmlns:a16="http://schemas.microsoft.com/office/drawing/2014/main" id="{B76710F7-4AC7-4126-9182-29B7986D4776}"/>
            </a:ext>
          </a:extLst>
        </xdr:cNvPr>
        <xdr:cNvSpPr/>
      </xdr:nvSpPr>
      <xdr:spPr>
        <a:xfrm>
          <a:off x="2225041" y="1175385"/>
          <a:ext cx="0" cy="1657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⑤</a:t>
          </a:r>
        </a:p>
      </xdr:txBody>
    </xdr:sp>
    <xdr:clientData/>
  </xdr:twoCellAnchor>
  <xdr:twoCellAnchor>
    <xdr:from>
      <xdr:col>2</xdr:col>
      <xdr:colOff>85725</xdr:colOff>
      <xdr:row>8</xdr:row>
      <xdr:rowOff>87948</xdr:rowOff>
    </xdr:from>
    <xdr:to>
      <xdr:col>2</xdr:col>
      <xdr:colOff>323850</xdr:colOff>
      <xdr:row>9</xdr:row>
      <xdr:rowOff>176847</xdr:rowOff>
    </xdr:to>
    <xdr:sp macro="" textlink="">
      <xdr:nvSpPr>
        <xdr:cNvPr id="6" name="正方形/長方形 5">
          <a:extLst>
            <a:ext uri="{FF2B5EF4-FFF2-40B4-BE49-F238E27FC236}">
              <a16:creationId xmlns:a16="http://schemas.microsoft.com/office/drawing/2014/main" id="{EA9DB8D8-5555-47A8-BE4D-6C4CEE1CA394}"/>
            </a:ext>
          </a:extLst>
        </xdr:cNvPr>
        <xdr:cNvSpPr/>
      </xdr:nvSpPr>
      <xdr:spPr>
        <a:xfrm>
          <a:off x="1457325" y="1429068"/>
          <a:ext cx="238125" cy="2565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③</a:t>
          </a:r>
        </a:p>
      </xdr:txBody>
    </xdr:sp>
    <xdr:clientData/>
  </xdr:twoCellAnchor>
  <xdr:twoCellAnchor>
    <xdr:from>
      <xdr:col>1</xdr:col>
      <xdr:colOff>55245</xdr:colOff>
      <xdr:row>8</xdr:row>
      <xdr:rowOff>113349</xdr:rowOff>
    </xdr:from>
    <xdr:to>
      <xdr:col>1</xdr:col>
      <xdr:colOff>264795</xdr:colOff>
      <xdr:row>9</xdr:row>
      <xdr:rowOff>170498</xdr:rowOff>
    </xdr:to>
    <xdr:sp macro="" textlink="">
      <xdr:nvSpPr>
        <xdr:cNvPr id="7" name="正方形/長方形 6">
          <a:extLst>
            <a:ext uri="{FF2B5EF4-FFF2-40B4-BE49-F238E27FC236}">
              <a16:creationId xmlns:a16="http://schemas.microsoft.com/office/drawing/2014/main" id="{41B1758E-C83D-4BD2-8EB8-97DA5F88F665}"/>
            </a:ext>
          </a:extLst>
        </xdr:cNvPr>
        <xdr:cNvSpPr/>
      </xdr:nvSpPr>
      <xdr:spPr>
        <a:xfrm>
          <a:off x="741045" y="1454469"/>
          <a:ext cx="209550" cy="22478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②</a:t>
          </a:r>
        </a:p>
      </xdr:txBody>
    </xdr:sp>
    <xdr:clientData/>
  </xdr:twoCellAnchor>
  <xdr:twoCellAnchor>
    <xdr:from>
      <xdr:col>2</xdr:col>
      <xdr:colOff>728980</xdr:colOff>
      <xdr:row>1</xdr:row>
      <xdr:rowOff>208599</xdr:rowOff>
    </xdr:from>
    <xdr:to>
      <xdr:col>3</xdr:col>
      <xdr:colOff>90805</xdr:colOff>
      <xdr:row>3</xdr:row>
      <xdr:rowOff>88583</xdr:rowOff>
    </xdr:to>
    <xdr:sp macro="" textlink="">
      <xdr:nvSpPr>
        <xdr:cNvPr id="8" name="正方形/長方形 7">
          <a:extLst>
            <a:ext uri="{FF2B5EF4-FFF2-40B4-BE49-F238E27FC236}">
              <a16:creationId xmlns:a16="http://schemas.microsoft.com/office/drawing/2014/main" id="{883E9FB5-A9A2-4D17-B470-B236C632644E}"/>
            </a:ext>
          </a:extLst>
        </xdr:cNvPr>
        <xdr:cNvSpPr/>
      </xdr:nvSpPr>
      <xdr:spPr>
        <a:xfrm>
          <a:off x="2100580" y="376239"/>
          <a:ext cx="215265" cy="4057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①</a:t>
          </a:r>
        </a:p>
      </xdr:txBody>
    </xdr:sp>
    <xdr:clientData/>
  </xdr:twoCellAnchor>
  <xdr:twoCellAnchor>
    <xdr:from>
      <xdr:col>2</xdr:col>
      <xdr:colOff>885825</xdr:colOff>
      <xdr:row>6</xdr:row>
      <xdr:rowOff>228601</xdr:rowOff>
    </xdr:from>
    <xdr:to>
      <xdr:col>2</xdr:col>
      <xdr:colOff>1066800</xdr:colOff>
      <xdr:row>7</xdr:row>
      <xdr:rowOff>209550</xdr:rowOff>
    </xdr:to>
    <xdr:sp macro="" textlink="">
      <xdr:nvSpPr>
        <xdr:cNvPr id="9" name="正方形/長方形 8">
          <a:extLst>
            <a:ext uri="{FF2B5EF4-FFF2-40B4-BE49-F238E27FC236}">
              <a16:creationId xmlns:a16="http://schemas.microsoft.com/office/drawing/2014/main" id="{0B8C2EE5-4F78-4858-9A70-7E67DD127C60}"/>
            </a:ext>
          </a:extLst>
        </xdr:cNvPr>
        <xdr:cNvSpPr/>
      </xdr:nvSpPr>
      <xdr:spPr>
        <a:xfrm>
          <a:off x="2226945" y="1173481"/>
          <a:ext cx="0" cy="1638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④</a:t>
          </a:r>
        </a:p>
      </xdr:txBody>
    </xdr:sp>
    <xdr:clientData/>
  </xdr:twoCellAnchor>
  <xdr:twoCellAnchor>
    <xdr:from>
      <xdr:col>2</xdr:col>
      <xdr:colOff>767081</xdr:colOff>
      <xdr:row>8</xdr:row>
      <xdr:rowOff>118110</xdr:rowOff>
    </xdr:from>
    <xdr:to>
      <xdr:col>3</xdr:col>
      <xdr:colOff>218441</xdr:colOff>
      <xdr:row>9</xdr:row>
      <xdr:rowOff>156209</xdr:rowOff>
    </xdr:to>
    <xdr:sp macro="" textlink="">
      <xdr:nvSpPr>
        <xdr:cNvPr id="10" name="正方形/長方形 9">
          <a:extLst>
            <a:ext uri="{FF2B5EF4-FFF2-40B4-BE49-F238E27FC236}">
              <a16:creationId xmlns:a16="http://schemas.microsoft.com/office/drawing/2014/main" id="{34DE83D3-5A4E-494F-8695-48D5A409312F}"/>
            </a:ext>
          </a:extLst>
        </xdr:cNvPr>
        <xdr:cNvSpPr/>
      </xdr:nvSpPr>
      <xdr:spPr>
        <a:xfrm>
          <a:off x="2138681" y="1459230"/>
          <a:ext cx="304800" cy="2057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⑥</a:t>
          </a:r>
        </a:p>
      </xdr:txBody>
    </xdr:sp>
    <xdr:clientData/>
  </xdr:twoCellAnchor>
  <xdr:twoCellAnchor>
    <xdr:from>
      <xdr:col>3</xdr:col>
      <xdr:colOff>411162</xdr:colOff>
      <xdr:row>8</xdr:row>
      <xdr:rowOff>131129</xdr:rowOff>
    </xdr:from>
    <xdr:to>
      <xdr:col>3</xdr:col>
      <xdr:colOff>588327</xdr:colOff>
      <xdr:row>9</xdr:row>
      <xdr:rowOff>131128</xdr:rowOff>
    </xdr:to>
    <xdr:sp macro="" textlink="">
      <xdr:nvSpPr>
        <xdr:cNvPr id="11" name="正方形/長方形 10">
          <a:extLst>
            <a:ext uri="{FF2B5EF4-FFF2-40B4-BE49-F238E27FC236}">
              <a16:creationId xmlns:a16="http://schemas.microsoft.com/office/drawing/2014/main" id="{990102C2-60D5-4A3B-A594-19782E818ED3}"/>
            </a:ext>
          </a:extLst>
        </xdr:cNvPr>
        <xdr:cNvSpPr/>
      </xdr:nvSpPr>
      <xdr:spPr>
        <a:xfrm>
          <a:off x="2636202" y="1472249"/>
          <a:ext cx="177165" cy="1676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⑦</a:t>
          </a:r>
        </a:p>
      </xdr:txBody>
    </xdr:sp>
    <xdr:clientData/>
  </xdr:twoCellAnchor>
  <xdr:twoCellAnchor>
    <xdr:from>
      <xdr:col>4</xdr:col>
      <xdr:colOff>650558</xdr:colOff>
      <xdr:row>8</xdr:row>
      <xdr:rowOff>109219</xdr:rowOff>
    </xdr:from>
    <xdr:to>
      <xdr:col>5</xdr:col>
      <xdr:colOff>182880</xdr:colOff>
      <xdr:row>9</xdr:row>
      <xdr:rowOff>169544</xdr:rowOff>
    </xdr:to>
    <xdr:sp macro="" textlink="">
      <xdr:nvSpPr>
        <xdr:cNvPr id="12" name="正方形/長方形 11">
          <a:extLst>
            <a:ext uri="{FF2B5EF4-FFF2-40B4-BE49-F238E27FC236}">
              <a16:creationId xmlns:a16="http://schemas.microsoft.com/office/drawing/2014/main" id="{2AD47B60-FFFF-466F-9A22-E4D2DC0FBEC7}"/>
            </a:ext>
          </a:extLst>
        </xdr:cNvPr>
        <xdr:cNvSpPr/>
      </xdr:nvSpPr>
      <xdr:spPr>
        <a:xfrm>
          <a:off x="3729038" y="1450339"/>
          <a:ext cx="233362" cy="2279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⑧</a:t>
          </a:r>
        </a:p>
      </xdr:txBody>
    </xdr:sp>
    <xdr:clientData/>
  </xdr:twoCellAnchor>
  <xdr:twoCellAnchor>
    <xdr:from>
      <xdr:col>6</xdr:col>
      <xdr:colOff>618490</xdr:colOff>
      <xdr:row>8</xdr:row>
      <xdr:rowOff>123191</xdr:rowOff>
    </xdr:from>
    <xdr:to>
      <xdr:col>7</xdr:col>
      <xdr:colOff>94615</xdr:colOff>
      <xdr:row>9</xdr:row>
      <xdr:rowOff>123190</xdr:rowOff>
    </xdr:to>
    <xdr:sp macro="" textlink="">
      <xdr:nvSpPr>
        <xdr:cNvPr id="13" name="正方形/長方形 12">
          <a:extLst>
            <a:ext uri="{FF2B5EF4-FFF2-40B4-BE49-F238E27FC236}">
              <a16:creationId xmlns:a16="http://schemas.microsoft.com/office/drawing/2014/main" id="{1182CF0E-73C9-40A9-A810-7361A9DDED6A}"/>
            </a:ext>
          </a:extLst>
        </xdr:cNvPr>
        <xdr:cNvSpPr/>
      </xdr:nvSpPr>
      <xdr:spPr>
        <a:xfrm>
          <a:off x="5099050" y="1464311"/>
          <a:ext cx="177165" cy="1676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⑨</a:t>
          </a:r>
        </a:p>
      </xdr:txBody>
    </xdr:sp>
    <xdr:clientData/>
  </xdr:twoCellAnchor>
  <xdr:twoCellAnchor>
    <xdr:from>
      <xdr:col>8</xdr:col>
      <xdr:colOff>89217</xdr:colOff>
      <xdr:row>8</xdr:row>
      <xdr:rowOff>121604</xdr:rowOff>
    </xdr:from>
    <xdr:to>
      <xdr:col>8</xdr:col>
      <xdr:colOff>313055</xdr:colOff>
      <xdr:row>9</xdr:row>
      <xdr:rowOff>193041</xdr:rowOff>
    </xdr:to>
    <xdr:sp macro="" textlink="">
      <xdr:nvSpPr>
        <xdr:cNvPr id="14" name="正方形/長方形 13">
          <a:extLst>
            <a:ext uri="{FF2B5EF4-FFF2-40B4-BE49-F238E27FC236}">
              <a16:creationId xmlns:a16="http://schemas.microsoft.com/office/drawing/2014/main" id="{059A6076-8763-481B-96F5-7EE283A0887D}"/>
            </a:ext>
          </a:extLst>
        </xdr:cNvPr>
        <xdr:cNvSpPr/>
      </xdr:nvSpPr>
      <xdr:spPr>
        <a:xfrm>
          <a:off x="5971857" y="1462724"/>
          <a:ext cx="223838" cy="2390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⑩</a:t>
          </a:r>
        </a:p>
      </xdr:txBody>
    </xdr:sp>
    <xdr:clientData/>
  </xdr:twoCellAnchor>
  <xdr:twoCellAnchor>
    <xdr:from>
      <xdr:col>9</xdr:col>
      <xdr:colOff>93026</xdr:colOff>
      <xdr:row>8</xdr:row>
      <xdr:rowOff>118745</xdr:rowOff>
    </xdr:from>
    <xdr:to>
      <xdr:col>9</xdr:col>
      <xdr:colOff>307339</xdr:colOff>
      <xdr:row>9</xdr:row>
      <xdr:rowOff>166369</xdr:rowOff>
    </xdr:to>
    <xdr:sp macro="" textlink="">
      <xdr:nvSpPr>
        <xdr:cNvPr id="15" name="正方形/長方形 14">
          <a:extLst>
            <a:ext uri="{FF2B5EF4-FFF2-40B4-BE49-F238E27FC236}">
              <a16:creationId xmlns:a16="http://schemas.microsoft.com/office/drawing/2014/main" id="{91861073-AF9A-45BC-AFF2-9E1F301A438F}"/>
            </a:ext>
          </a:extLst>
        </xdr:cNvPr>
        <xdr:cNvSpPr/>
      </xdr:nvSpPr>
      <xdr:spPr>
        <a:xfrm flipH="1">
          <a:off x="6676706" y="1459865"/>
          <a:ext cx="214313" cy="2152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⑪</a:t>
          </a:r>
        </a:p>
      </xdr:txBody>
    </xdr:sp>
    <xdr:clientData/>
  </xdr:twoCellAnchor>
  <xdr:twoCellAnchor>
    <xdr:from>
      <xdr:col>10</xdr:col>
      <xdr:colOff>289879</xdr:colOff>
      <xdr:row>8</xdr:row>
      <xdr:rowOff>130175</xdr:rowOff>
    </xdr:from>
    <xdr:to>
      <xdr:col>10</xdr:col>
      <xdr:colOff>466091</xdr:colOff>
      <xdr:row>9</xdr:row>
      <xdr:rowOff>166687</xdr:rowOff>
    </xdr:to>
    <xdr:sp macro="" textlink="">
      <xdr:nvSpPr>
        <xdr:cNvPr id="16" name="正方形/長方形 15">
          <a:extLst>
            <a:ext uri="{FF2B5EF4-FFF2-40B4-BE49-F238E27FC236}">
              <a16:creationId xmlns:a16="http://schemas.microsoft.com/office/drawing/2014/main" id="{917D025C-F183-44EE-982F-B604A34BC7A6}"/>
            </a:ext>
          </a:extLst>
        </xdr:cNvPr>
        <xdr:cNvSpPr/>
      </xdr:nvSpPr>
      <xdr:spPr>
        <a:xfrm>
          <a:off x="7574599" y="1471295"/>
          <a:ext cx="176212" cy="2041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⑫</a:t>
          </a:r>
        </a:p>
      </xdr:txBody>
    </xdr:sp>
    <xdr:clientData/>
  </xdr:twoCellAnchor>
  <xdr:twoCellAnchor>
    <xdr:from>
      <xdr:col>10</xdr:col>
      <xdr:colOff>9843</xdr:colOff>
      <xdr:row>8</xdr:row>
      <xdr:rowOff>138432</xdr:rowOff>
    </xdr:from>
    <xdr:to>
      <xdr:col>10</xdr:col>
      <xdr:colOff>193358</xdr:colOff>
      <xdr:row>9</xdr:row>
      <xdr:rowOff>154306</xdr:rowOff>
    </xdr:to>
    <xdr:sp macro="" textlink="">
      <xdr:nvSpPr>
        <xdr:cNvPr id="17" name="正方形/長方形 16">
          <a:extLst>
            <a:ext uri="{FF2B5EF4-FFF2-40B4-BE49-F238E27FC236}">
              <a16:creationId xmlns:a16="http://schemas.microsoft.com/office/drawing/2014/main" id="{E8827BBE-AAFB-4F34-AA55-2A23E115C923}"/>
            </a:ext>
          </a:extLst>
        </xdr:cNvPr>
        <xdr:cNvSpPr/>
      </xdr:nvSpPr>
      <xdr:spPr>
        <a:xfrm>
          <a:off x="7294563" y="1479552"/>
          <a:ext cx="183515" cy="1835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⑩</a:t>
          </a:r>
        </a:p>
      </xdr:txBody>
    </xdr:sp>
    <xdr:clientData/>
  </xdr:twoCellAnchor>
  <xdr:twoCellAnchor>
    <xdr:from>
      <xdr:col>10</xdr:col>
      <xdr:colOff>564832</xdr:colOff>
      <xdr:row>8</xdr:row>
      <xdr:rowOff>139701</xdr:rowOff>
    </xdr:from>
    <xdr:to>
      <xdr:col>11</xdr:col>
      <xdr:colOff>55880</xdr:colOff>
      <xdr:row>9</xdr:row>
      <xdr:rowOff>163513</xdr:rowOff>
    </xdr:to>
    <xdr:sp macro="" textlink="">
      <xdr:nvSpPr>
        <xdr:cNvPr id="18" name="正方形/長方形 17">
          <a:extLst>
            <a:ext uri="{FF2B5EF4-FFF2-40B4-BE49-F238E27FC236}">
              <a16:creationId xmlns:a16="http://schemas.microsoft.com/office/drawing/2014/main" id="{E0BAFAA3-F45E-46A2-81F1-63F81A258EA4}"/>
            </a:ext>
          </a:extLst>
        </xdr:cNvPr>
        <xdr:cNvSpPr/>
      </xdr:nvSpPr>
      <xdr:spPr>
        <a:xfrm>
          <a:off x="7849552" y="1671321"/>
          <a:ext cx="192088" cy="1914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⑬</a:t>
          </a:r>
        </a:p>
      </xdr:txBody>
    </xdr:sp>
    <xdr:clientData/>
  </xdr:twoCellAnchor>
  <xdr:twoCellAnchor>
    <xdr:from>
      <xdr:col>6</xdr:col>
      <xdr:colOff>130493</xdr:colOff>
      <xdr:row>7</xdr:row>
      <xdr:rowOff>153675</xdr:rowOff>
    </xdr:from>
    <xdr:to>
      <xdr:col>7</xdr:col>
      <xdr:colOff>611505</xdr:colOff>
      <xdr:row>8</xdr:row>
      <xdr:rowOff>74295</xdr:rowOff>
    </xdr:to>
    <xdr:sp macro="" textlink="">
      <xdr:nvSpPr>
        <xdr:cNvPr id="19" name="右中かっこ 18">
          <a:extLst>
            <a:ext uri="{FF2B5EF4-FFF2-40B4-BE49-F238E27FC236}">
              <a16:creationId xmlns:a16="http://schemas.microsoft.com/office/drawing/2014/main" id="{0508B94D-8290-4DBB-A229-E0789851899E}"/>
            </a:ext>
          </a:extLst>
        </xdr:cNvPr>
        <xdr:cNvSpPr/>
      </xdr:nvSpPr>
      <xdr:spPr>
        <a:xfrm rot="5400000">
          <a:off x="5157949" y="780259"/>
          <a:ext cx="88260" cy="11820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253047</xdr:colOff>
      <xdr:row>8</xdr:row>
      <xdr:rowOff>9217</xdr:rowOff>
    </xdr:from>
    <xdr:to>
      <xdr:col>5</xdr:col>
      <xdr:colOff>565785</xdr:colOff>
      <xdr:row>8</xdr:row>
      <xdr:rowOff>80652</xdr:rowOff>
    </xdr:to>
    <xdr:sp macro="" textlink="">
      <xdr:nvSpPr>
        <xdr:cNvPr id="20" name="右中かっこ 19">
          <a:extLst>
            <a:ext uri="{FF2B5EF4-FFF2-40B4-BE49-F238E27FC236}">
              <a16:creationId xmlns:a16="http://schemas.microsoft.com/office/drawing/2014/main" id="{53B99107-1A20-4FB8-9CA6-3FA55278E5D2}"/>
            </a:ext>
          </a:extLst>
        </xdr:cNvPr>
        <xdr:cNvSpPr/>
      </xdr:nvSpPr>
      <xdr:spPr>
        <a:xfrm rot="5400000">
          <a:off x="3802698" y="879166"/>
          <a:ext cx="71435" cy="1013778"/>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614362</xdr:colOff>
      <xdr:row>8</xdr:row>
      <xdr:rowOff>1912</xdr:rowOff>
    </xdr:from>
    <xdr:to>
      <xdr:col>1</xdr:col>
      <xdr:colOff>533400</xdr:colOff>
      <xdr:row>8</xdr:row>
      <xdr:rowOff>68583</xdr:rowOff>
    </xdr:to>
    <xdr:sp macro="" textlink="">
      <xdr:nvSpPr>
        <xdr:cNvPr id="21" name="右中かっこ 20">
          <a:extLst>
            <a:ext uri="{FF2B5EF4-FFF2-40B4-BE49-F238E27FC236}">
              <a16:creationId xmlns:a16="http://schemas.microsoft.com/office/drawing/2014/main" id="{556B03DC-A39E-4975-AEFE-7DEBFB59DBFC}"/>
            </a:ext>
          </a:extLst>
        </xdr:cNvPr>
        <xdr:cNvSpPr/>
      </xdr:nvSpPr>
      <xdr:spPr>
        <a:xfrm rot="5400000">
          <a:off x="883445" y="1073949"/>
          <a:ext cx="66671" cy="604838"/>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25083</xdr:colOff>
      <xdr:row>7</xdr:row>
      <xdr:rowOff>158115</xdr:rowOff>
    </xdr:from>
    <xdr:to>
      <xdr:col>12</xdr:col>
      <xdr:colOff>202247</xdr:colOff>
      <xdr:row>9</xdr:row>
      <xdr:rowOff>3176</xdr:rowOff>
    </xdr:to>
    <xdr:sp macro="" textlink="">
      <xdr:nvSpPr>
        <xdr:cNvPr id="22" name="正方形/長方形 21">
          <a:extLst>
            <a:ext uri="{FF2B5EF4-FFF2-40B4-BE49-F238E27FC236}">
              <a16:creationId xmlns:a16="http://schemas.microsoft.com/office/drawing/2014/main" id="{06000F99-9FAF-42CD-BF20-8D559CBDD98C}"/>
            </a:ext>
          </a:extLst>
        </xdr:cNvPr>
        <xdr:cNvSpPr/>
      </xdr:nvSpPr>
      <xdr:spPr>
        <a:xfrm>
          <a:off x="8711883" y="1522095"/>
          <a:ext cx="177164" cy="1803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⑤</a:t>
          </a:r>
        </a:p>
      </xdr:txBody>
    </xdr:sp>
    <xdr:clientData/>
  </xdr:twoCellAnchor>
  <xdr:twoCellAnchor>
    <xdr:from>
      <xdr:col>2</xdr:col>
      <xdr:colOff>310832</xdr:colOff>
      <xdr:row>8</xdr:row>
      <xdr:rowOff>89535</xdr:rowOff>
    </xdr:from>
    <xdr:to>
      <xdr:col>2</xdr:col>
      <xdr:colOff>548957</xdr:colOff>
      <xdr:row>9</xdr:row>
      <xdr:rowOff>178434</xdr:rowOff>
    </xdr:to>
    <xdr:sp macro="" textlink="">
      <xdr:nvSpPr>
        <xdr:cNvPr id="23" name="正方形/長方形 22">
          <a:extLst>
            <a:ext uri="{FF2B5EF4-FFF2-40B4-BE49-F238E27FC236}">
              <a16:creationId xmlns:a16="http://schemas.microsoft.com/office/drawing/2014/main" id="{5081D7F4-6AED-4049-B1E9-DD46166EA88F}"/>
            </a:ext>
          </a:extLst>
        </xdr:cNvPr>
        <xdr:cNvSpPr/>
      </xdr:nvSpPr>
      <xdr:spPr>
        <a:xfrm>
          <a:off x="1682432" y="1430655"/>
          <a:ext cx="238125" cy="2565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④</a:t>
          </a:r>
        </a:p>
      </xdr:txBody>
    </xdr:sp>
    <xdr:clientData/>
  </xdr:twoCellAnchor>
  <xdr:twoCellAnchor>
    <xdr:from>
      <xdr:col>2</xdr:col>
      <xdr:colOff>548004</xdr:colOff>
      <xdr:row>8</xdr:row>
      <xdr:rowOff>83821</xdr:rowOff>
    </xdr:from>
    <xdr:to>
      <xdr:col>2</xdr:col>
      <xdr:colOff>782319</xdr:colOff>
      <xdr:row>9</xdr:row>
      <xdr:rowOff>172720</xdr:rowOff>
    </xdr:to>
    <xdr:sp macro="" textlink="">
      <xdr:nvSpPr>
        <xdr:cNvPr id="24" name="正方形/長方形 23">
          <a:extLst>
            <a:ext uri="{FF2B5EF4-FFF2-40B4-BE49-F238E27FC236}">
              <a16:creationId xmlns:a16="http://schemas.microsoft.com/office/drawing/2014/main" id="{EA45055D-5541-47EE-88FC-2931644424EF}"/>
            </a:ext>
          </a:extLst>
        </xdr:cNvPr>
        <xdr:cNvSpPr/>
      </xdr:nvSpPr>
      <xdr:spPr>
        <a:xfrm>
          <a:off x="1919604" y="1424941"/>
          <a:ext cx="234315" cy="2565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⑤</a:t>
          </a:r>
        </a:p>
      </xdr:txBody>
    </xdr:sp>
    <xdr:clientData/>
  </xdr:twoCellAnchor>
  <xdr:twoCellAnchor>
    <xdr:from>
      <xdr:col>11</xdr:col>
      <xdr:colOff>629921</xdr:colOff>
      <xdr:row>14</xdr:row>
      <xdr:rowOff>163830</xdr:rowOff>
    </xdr:from>
    <xdr:to>
      <xdr:col>12</xdr:col>
      <xdr:colOff>229871</xdr:colOff>
      <xdr:row>17</xdr:row>
      <xdr:rowOff>163829</xdr:rowOff>
    </xdr:to>
    <xdr:sp macro="" textlink="">
      <xdr:nvSpPr>
        <xdr:cNvPr id="25" name="正方形/長方形 24">
          <a:extLst>
            <a:ext uri="{FF2B5EF4-FFF2-40B4-BE49-F238E27FC236}">
              <a16:creationId xmlns:a16="http://schemas.microsoft.com/office/drawing/2014/main" id="{4430F4FD-F6B6-41FF-828F-5AD46A4EC4CF}"/>
            </a:ext>
          </a:extLst>
        </xdr:cNvPr>
        <xdr:cNvSpPr/>
      </xdr:nvSpPr>
      <xdr:spPr>
        <a:xfrm>
          <a:off x="8615681" y="2891790"/>
          <a:ext cx="300990" cy="6172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⑥</a:t>
          </a:r>
        </a:p>
      </xdr:txBody>
    </xdr:sp>
    <xdr:clientData/>
  </xdr:twoCellAnchor>
  <xdr:twoCellAnchor>
    <xdr:from>
      <xdr:col>11</xdr:col>
      <xdr:colOff>328612</xdr:colOff>
      <xdr:row>8</xdr:row>
      <xdr:rowOff>132081</xdr:rowOff>
    </xdr:from>
    <xdr:to>
      <xdr:col>11</xdr:col>
      <xdr:colOff>533400</xdr:colOff>
      <xdr:row>9</xdr:row>
      <xdr:rowOff>160021</xdr:rowOff>
    </xdr:to>
    <xdr:sp macro="" textlink="">
      <xdr:nvSpPr>
        <xdr:cNvPr id="33" name="正方形/長方形 32">
          <a:extLst>
            <a:ext uri="{FF2B5EF4-FFF2-40B4-BE49-F238E27FC236}">
              <a16:creationId xmlns:a16="http://schemas.microsoft.com/office/drawing/2014/main" id="{2D5A7CA0-D343-D37A-CBF1-0B000AE23CC2}"/>
            </a:ext>
          </a:extLst>
        </xdr:cNvPr>
        <xdr:cNvSpPr/>
      </xdr:nvSpPr>
      <xdr:spPr>
        <a:xfrm>
          <a:off x="8314372" y="1663701"/>
          <a:ext cx="204788" cy="1955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⑭</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04FAC-4EFC-4A1A-8FA3-0EA5910CEE90}">
  <sheetPr codeName="Sheet1"/>
  <dimension ref="B1:V57"/>
  <sheetViews>
    <sheetView showGridLines="0" topLeftCell="B1" zoomScaleNormal="100" workbookViewId="0">
      <selection activeCell="C41" sqref="C41:D41"/>
    </sheetView>
  </sheetViews>
  <sheetFormatPr defaultColWidth="9" defaultRowHeight="13.5" x14ac:dyDescent="0.4"/>
  <cols>
    <col min="1" max="2" width="9" style="99"/>
    <col min="3" max="4" width="11.25" style="99" customWidth="1"/>
    <col min="5" max="15" width="9.25" style="99" customWidth="1"/>
    <col min="16" max="16384" width="9" style="99"/>
  </cols>
  <sheetData>
    <row r="1" spans="2:2" x14ac:dyDescent="0.4">
      <c r="B1" s="99" t="s">
        <v>268</v>
      </c>
    </row>
    <row r="2" spans="2:2" ht="28.15" customHeight="1" x14ac:dyDescent="0.4"/>
    <row r="10" spans="2:2" ht="16.5" customHeight="1" x14ac:dyDescent="0.4"/>
    <row r="11" spans="2:2" ht="16.5" customHeight="1" x14ac:dyDescent="0.4"/>
    <row r="12" spans="2:2" ht="16.5" customHeight="1" x14ac:dyDescent="0.4"/>
    <row r="13" spans="2:2" ht="16.5" customHeight="1" x14ac:dyDescent="0.4"/>
    <row r="14" spans="2:2" ht="16.5" customHeight="1" x14ac:dyDescent="0.4"/>
    <row r="15" spans="2:2" ht="16.5" customHeight="1" x14ac:dyDescent="0.4"/>
    <row r="16" spans="2:2" ht="16.5" customHeight="1" x14ac:dyDescent="0.4"/>
    <row r="17" spans="3:16" ht="16.5" customHeight="1" x14ac:dyDescent="0.4"/>
    <row r="18" spans="3:16" ht="16.5" customHeight="1" x14ac:dyDescent="0.4"/>
    <row r="19" spans="3:16" ht="16.5" customHeight="1" x14ac:dyDescent="0.4"/>
    <row r="20" spans="3:16" ht="16.5" customHeight="1" x14ac:dyDescent="0.4"/>
    <row r="21" spans="3:16" ht="16.5" customHeight="1" x14ac:dyDescent="0.4"/>
    <row r="22" spans="3:16" ht="16.5" customHeight="1" x14ac:dyDescent="0.4"/>
    <row r="23" spans="3:16" x14ac:dyDescent="0.4">
      <c r="E23" s="100"/>
      <c r="F23" s="99" t="s">
        <v>202</v>
      </c>
    </row>
    <row r="24" spans="3:16" ht="10.5" customHeight="1" x14ac:dyDescent="0.4"/>
    <row r="25" spans="3:16" x14ac:dyDescent="0.4">
      <c r="E25" s="101"/>
      <c r="F25" s="99" t="s">
        <v>203</v>
      </c>
    </row>
    <row r="26" spans="3:16" x14ac:dyDescent="0.4">
      <c r="E26" s="114" t="s">
        <v>204</v>
      </c>
      <c r="F26" s="115"/>
      <c r="G26" s="115"/>
      <c r="H26" s="115"/>
      <c r="I26" s="115"/>
      <c r="J26" s="115"/>
    </row>
    <row r="28" spans="3:16" ht="17.25" customHeight="1" x14ac:dyDescent="0.4">
      <c r="C28" s="102" t="s">
        <v>205</v>
      </c>
      <c r="D28" s="102"/>
    </row>
    <row r="29" spans="3:16" ht="17.25" customHeight="1" x14ac:dyDescent="0.4">
      <c r="C29" s="187" t="s">
        <v>206</v>
      </c>
      <c r="D29" s="188"/>
      <c r="E29" s="174" t="s">
        <v>301</v>
      </c>
      <c r="F29" s="175"/>
      <c r="G29" s="175"/>
      <c r="H29" s="175"/>
      <c r="I29" s="175"/>
      <c r="J29" s="175"/>
      <c r="K29" s="175"/>
      <c r="L29" s="175"/>
      <c r="M29" s="175"/>
      <c r="N29" s="175"/>
      <c r="O29" s="175"/>
      <c r="P29" s="103"/>
    </row>
    <row r="30" spans="3:16" ht="17.25" customHeight="1" x14ac:dyDescent="0.4">
      <c r="C30" s="185" t="s">
        <v>207</v>
      </c>
      <c r="D30" s="186"/>
      <c r="E30" s="174" t="s">
        <v>296</v>
      </c>
      <c r="F30" s="175"/>
      <c r="G30" s="175"/>
      <c r="H30" s="175"/>
      <c r="I30" s="175"/>
      <c r="J30" s="175"/>
      <c r="K30" s="175"/>
      <c r="L30" s="175"/>
      <c r="M30" s="175"/>
      <c r="N30" s="175"/>
      <c r="O30" s="176"/>
    </row>
    <row r="31" spans="3:16" ht="17.25" customHeight="1" x14ac:dyDescent="0.4">
      <c r="C31" s="185" t="s">
        <v>208</v>
      </c>
      <c r="D31" s="186"/>
      <c r="E31" s="174" t="s">
        <v>264</v>
      </c>
      <c r="F31" s="175"/>
      <c r="G31" s="175"/>
      <c r="H31" s="175"/>
      <c r="I31" s="175"/>
      <c r="J31" s="175"/>
      <c r="K31" s="175"/>
      <c r="L31" s="175"/>
      <c r="M31" s="175"/>
      <c r="N31" s="175"/>
      <c r="O31" s="176"/>
    </row>
    <row r="32" spans="3:16" ht="17.25" customHeight="1" x14ac:dyDescent="0.4">
      <c r="C32" s="185" t="s">
        <v>209</v>
      </c>
      <c r="D32" s="186"/>
      <c r="E32" s="174" t="s">
        <v>315</v>
      </c>
      <c r="F32" s="175"/>
      <c r="G32" s="175"/>
      <c r="H32" s="175"/>
      <c r="I32" s="175"/>
      <c r="J32" s="175"/>
      <c r="K32" s="175"/>
      <c r="L32" s="175"/>
      <c r="M32" s="175"/>
      <c r="N32" s="175"/>
      <c r="O32" s="176"/>
    </row>
    <row r="33" spans="3:22" ht="17.25" customHeight="1" x14ac:dyDescent="0.4">
      <c r="C33" s="185" t="s">
        <v>210</v>
      </c>
      <c r="D33" s="186"/>
      <c r="E33" s="174" t="s">
        <v>292</v>
      </c>
      <c r="F33" s="175"/>
      <c r="G33" s="175"/>
      <c r="H33" s="175"/>
      <c r="I33" s="175"/>
      <c r="J33" s="175"/>
      <c r="K33" s="175"/>
      <c r="L33" s="175"/>
      <c r="M33" s="175"/>
      <c r="N33" s="175"/>
      <c r="O33" s="176"/>
    </row>
    <row r="34" spans="3:22" ht="17.25" customHeight="1" x14ac:dyDescent="0.4">
      <c r="C34" s="185" t="s">
        <v>211</v>
      </c>
      <c r="D34" s="186"/>
      <c r="E34" s="174" t="s">
        <v>311</v>
      </c>
      <c r="F34" s="175"/>
      <c r="G34" s="175"/>
      <c r="H34" s="175"/>
      <c r="I34" s="175"/>
      <c r="J34" s="175"/>
      <c r="K34" s="175"/>
      <c r="L34" s="175"/>
      <c r="M34" s="175"/>
      <c r="N34" s="175"/>
      <c r="O34" s="176"/>
    </row>
    <row r="35" spans="3:22" ht="17.25" customHeight="1" x14ac:dyDescent="0.4">
      <c r="C35" s="185" t="s">
        <v>212</v>
      </c>
      <c r="D35" s="186"/>
      <c r="E35" s="174" t="s">
        <v>265</v>
      </c>
      <c r="F35" s="175"/>
      <c r="G35" s="175"/>
      <c r="H35" s="175"/>
      <c r="I35" s="175"/>
      <c r="J35" s="175"/>
      <c r="K35" s="175"/>
      <c r="L35" s="175"/>
      <c r="M35" s="175"/>
      <c r="N35" s="175"/>
      <c r="O35" s="176"/>
    </row>
    <row r="36" spans="3:22" ht="29.25" customHeight="1" x14ac:dyDescent="0.4">
      <c r="C36" s="185" t="s">
        <v>213</v>
      </c>
      <c r="D36" s="186"/>
      <c r="E36" s="187" t="s">
        <v>293</v>
      </c>
      <c r="F36" s="175"/>
      <c r="G36" s="175"/>
      <c r="H36" s="175"/>
      <c r="I36" s="175"/>
      <c r="J36" s="175"/>
      <c r="K36" s="175"/>
      <c r="L36" s="175"/>
      <c r="M36" s="175"/>
      <c r="N36" s="175"/>
      <c r="O36" s="176"/>
    </row>
    <row r="37" spans="3:22" ht="17.25" customHeight="1" x14ac:dyDescent="0.4">
      <c r="C37" s="185" t="s">
        <v>214</v>
      </c>
      <c r="D37" s="186"/>
      <c r="E37" s="174" t="s">
        <v>298</v>
      </c>
      <c r="F37" s="175"/>
      <c r="G37" s="175"/>
      <c r="H37" s="175"/>
      <c r="I37" s="175"/>
      <c r="J37" s="175"/>
      <c r="K37" s="175"/>
      <c r="L37" s="175"/>
      <c r="M37" s="175"/>
      <c r="N37" s="175"/>
      <c r="O37" s="176"/>
    </row>
    <row r="38" spans="3:22" ht="17.25" customHeight="1" x14ac:dyDescent="0.4">
      <c r="C38" s="185" t="s">
        <v>215</v>
      </c>
      <c r="D38" s="186"/>
      <c r="E38" s="174" t="s">
        <v>266</v>
      </c>
      <c r="F38" s="175"/>
      <c r="G38" s="175"/>
      <c r="H38" s="175"/>
      <c r="I38" s="175"/>
      <c r="J38" s="175"/>
      <c r="K38" s="175"/>
      <c r="L38" s="175"/>
      <c r="M38" s="175"/>
      <c r="N38" s="175"/>
      <c r="O38" s="176"/>
    </row>
    <row r="39" spans="3:22" ht="17.25" customHeight="1" x14ac:dyDescent="0.4">
      <c r="C39" s="185" t="s">
        <v>216</v>
      </c>
      <c r="D39" s="186"/>
      <c r="E39" s="174" t="s">
        <v>267</v>
      </c>
      <c r="F39" s="175"/>
      <c r="G39" s="175"/>
      <c r="H39" s="175"/>
      <c r="I39" s="175"/>
      <c r="J39" s="175"/>
      <c r="K39" s="175"/>
      <c r="L39" s="175"/>
      <c r="M39" s="175"/>
      <c r="N39" s="175"/>
      <c r="O39" s="176"/>
    </row>
    <row r="40" spans="3:22" ht="17.25" customHeight="1" x14ac:dyDescent="0.4">
      <c r="C40" s="185" t="s">
        <v>217</v>
      </c>
      <c r="D40" s="186"/>
      <c r="E40" s="174" t="s">
        <v>263</v>
      </c>
      <c r="F40" s="175"/>
      <c r="G40" s="175"/>
      <c r="H40" s="175"/>
      <c r="I40" s="175"/>
      <c r="J40" s="175"/>
      <c r="K40" s="175"/>
      <c r="L40" s="175"/>
      <c r="M40" s="175"/>
      <c r="N40" s="175"/>
      <c r="O40" s="176"/>
    </row>
    <row r="41" spans="3:22" ht="16.899999999999999" customHeight="1" x14ac:dyDescent="0.4">
      <c r="C41" s="177" t="s">
        <v>218</v>
      </c>
      <c r="D41" s="178"/>
      <c r="E41" s="179" t="s">
        <v>336</v>
      </c>
      <c r="F41" s="180"/>
      <c r="G41" s="180"/>
      <c r="H41" s="180"/>
      <c r="I41" s="180"/>
      <c r="J41" s="180"/>
      <c r="K41" s="180"/>
      <c r="L41" s="180"/>
      <c r="M41" s="180"/>
      <c r="N41" s="180"/>
      <c r="O41" s="181"/>
    </row>
    <row r="42" spans="3:22" ht="33" customHeight="1" x14ac:dyDescent="0.4">
      <c r="C42" s="184" t="s">
        <v>333</v>
      </c>
      <c r="D42" s="184"/>
      <c r="E42" s="184" t="s">
        <v>334</v>
      </c>
      <c r="F42" s="184"/>
      <c r="G42" s="184"/>
      <c r="H42" s="184"/>
      <c r="I42" s="184"/>
      <c r="J42" s="184"/>
      <c r="K42" s="184"/>
      <c r="L42" s="184"/>
      <c r="M42" s="184"/>
      <c r="N42" s="184"/>
      <c r="O42" s="184"/>
    </row>
    <row r="43" spans="3:22" ht="17.25" customHeight="1" x14ac:dyDescent="0.4">
      <c r="C43" s="99" t="s">
        <v>294</v>
      </c>
    </row>
    <row r="44" spans="3:22" ht="17.25" customHeight="1" x14ac:dyDescent="0.4">
      <c r="C44" s="182" t="s">
        <v>312</v>
      </c>
      <c r="D44" s="183"/>
      <c r="E44" s="183"/>
      <c r="F44" s="183"/>
      <c r="G44" s="183"/>
      <c r="H44" s="183"/>
      <c r="I44" s="183"/>
      <c r="J44" s="183"/>
      <c r="K44" s="183"/>
      <c r="L44" s="183"/>
      <c r="M44" s="183"/>
      <c r="N44" s="183"/>
      <c r="O44" s="183"/>
    </row>
    <row r="45" spans="3:22" ht="17.25" customHeight="1" x14ac:dyDescent="0.4">
      <c r="C45" s="183"/>
      <c r="D45" s="183"/>
      <c r="E45" s="183"/>
      <c r="F45" s="183"/>
      <c r="G45" s="183"/>
      <c r="H45" s="183"/>
      <c r="I45" s="183"/>
      <c r="J45" s="183"/>
      <c r="K45" s="183"/>
      <c r="L45" s="183"/>
      <c r="M45" s="183"/>
      <c r="N45" s="183"/>
      <c r="O45" s="183"/>
    </row>
    <row r="46" spans="3:22" ht="17.25" customHeight="1" x14ac:dyDescent="0.4">
      <c r="C46" s="99" t="s">
        <v>303</v>
      </c>
    </row>
    <row r="47" spans="3:22" ht="9.6" customHeight="1" x14ac:dyDescent="0.4"/>
    <row r="48" spans="3:22" ht="17.25" customHeight="1" x14ac:dyDescent="0.4">
      <c r="C48" s="104" t="s">
        <v>297</v>
      </c>
      <c r="D48" s="104"/>
      <c r="E48" s="75"/>
      <c r="F48" s="76"/>
      <c r="G48" s="75"/>
      <c r="H48" s="75"/>
      <c r="I48" s="75"/>
      <c r="J48" s="75"/>
      <c r="K48" s="75"/>
      <c r="L48" s="75"/>
      <c r="M48" s="76"/>
      <c r="N48" s="76"/>
      <c r="O48" s="77"/>
      <c r="P48" s="77"/>
      <c r="Q48" s="76"/>
      <c r="R48" s="105"/>
      <c r="S48" s="105"/>
      <c r="T48" s="105"/>
      <c r="U48" s="105"/>
      <c r="V48" s="105"/>
    </row>
    <row r="49" spans="3:22" ht="17.25" customHeight="1" x14ac:dyDescent="0.4">
      <c r="C49" s="106" t="s">
        <v>33</v>
      </c>
      <c r="D49" s="171" t="s">
        <v>317</v>
      </c>
      <c r="E49" s="172"/>
      <c r="F49" s="172"/>
      <c r="G49" s="172"/>
      <c r="H49" s="172"/>
      <c r="I49" s="172"/>
      <c r="J49" s="173"/>
      <c r="K49" s="86"/>
      <c r="L49" s="86"/>
      <c r="M49" s="73"/>
      <c r="N49" s="73"/>
      <c r="O49" s="74"/>
      <c r="P49" s="74"/>
      <c r="Q49" s="73"/>
      <c r="R49" s="105"/>
      <c r="S49" s="105"/>
      <c r="T49" s="105"/>
      <c r="U49" s="105"/>
      <c r="V49" s="105"/>
    </row>
    <row r="50" spans="3:22" ht="17.25" customHeight="1" x14ac:dyDescent="0.4">
      <c r="C50" s="106" t="s">
        <v>34</v>
      </c>
      <c r="D50" s="171" t="s">
        <v>252</v>
      </c>
      <c r="E50" s="172"/>
      <c r="F50" s="172"/>
      <c r="G50" s="172"/>
      <c r="H50" s="172"/>
      <c r="I50" s="172"/>
      <c r="J50" s="173"/>
      <c r="K50" s="86"/>
      <c r="L50" s="86"/>
      <c r="M50" s="73"/>
      <c r="N50" s="73"/>
      <c r="O50" s="74"/>
      <c r="P50" s="74"/>
      <c r="Q50" s="73"/>
      <c r="R50" s="105"/>
      <c r="S50" s="105"/>
      <c r="T50" s="105"/>
      <c r="U50" s="105"/>
      <c r="V50" s="105"/>
    </row>
    <row r="51" spans="3:22" ht="17.25" customHeight="1" x14ac:dyDescent="0.4">
      <c r="C51" s="106" t="s">
        <v>35</v>
      </c>
      <c r="D51" s="171" t="s">
        <v>253</v>
      </c>
      <c r="E51" s="172"/>
      <c r="F51" s="172"/>
      <c r="G51" s="172"/>
      <c r="H51" s="172"/>
      <c r="I51" s="172"/>
      <c r="J51" s="173"/>
      <c r="K51" s="86"/>
      <c r="L51" s="86"/>
      <c r="M51" s="73"/>
      <c r="N51" s="73"/>
      <c r="O51" s="74"/>
      <c r="P51" s="74"/>
      <c r="Q51" s="73"/>
      <c r="R51" s="105"/>
      <c r="S51" s="105"/>
      <c r="T51" s="105"/>
      <c r="U51" s="105"/>
      <c r="V51" s="105"/>
    </row>
    <row r="52" spans="3:22" ht="17.25" customHeight="1" x14ac:dyDescent="0.4">
      <c r="C52" s="107" t="s">
        <v>36</v>
      </c>
      <c r="D52" s="171" t="s">
        <v>254</v>
      </c>
      <c r="E52" s="172"/>
      <c r="F52" s="172"/>
      <c r="G52" s="172"/>
      <c r="H52" s="172"/>
      <c r="I52" s="172"/>
      <c r="J52" s="173"/>
      <c r="K52" s="86"/>
      <c r="L52" s="86"/>
      <c r="M52" s="73"/>
      <c r="N52" s="73"/>
      <c r="O52" s="74"/>
      <c r="P52" s="74"/>
      <c r="Q52" s="73"/>
      <c r="R52" s="105"/>
      <c r="S52" s="105"/>
      <c r="T52" s="105"/>
      <c r="U52" s="105"/>
      <c r="V52" s="105"/>
    </row>
    <row r="53" spans="3:22" ht="17.25" customHeight="1" x14ac:dyDescent="0.4">
      <c r="C53" s="106" t="s">
        <v>37</v>
      </c>
      <c r="D53" s="171" t="s">
        <v>255</v>
      </c>
      <c r="E53" s="172"/>
      <c r="F53" s="172"/>
      <c r="G53" s="172"/>
      <c r="H53" s="172"/>
      <c r="I53" s="172"/>
      <c r="J53" s="173"/>
      <c r="K53" s="86"/>
      <c r="L53" s="86"/>
    </row>
    <row r="54" spans="3:22" ht="17.25" customHeight="1" x14ac:dyDescent="0.4">
      <c r="C54" s="106" t="s">
        <v>38</v>
      </c>
      <c r="D54" s="171" t="s">
        <v>256</v>
      </c>
      <c r="E54" s="172"/>
      <c r="F54" s="172"/>
      <c r="G54" s="172"/>
      <c r="H54" s="172"/>
      <c r="I54" s="172"/>
      <c r="J54" s="173"/>
      <c r="K54" s="86"/>
      <c r="L54" s="86"/>
    </row>
    <row r="55" spans="3:22" ht="17.25" customHeight="1" x14ac:dyDescent="0.4">
      <c r="C55" s="106" t="s">
        <v>39</v>
      </c>
      <c r="D55" s="171" t="s">
        <v>257</v>
      </c>
      <c r="E55" s="172"/>
      <c r="F55" s="172"/>
      <c r="G55" s="172"/>
      <c r="H55" s="172"/>
      <c r="I55" s="172"/>
      <c r="J55" s="173"/>
      <c r="K55" s="86"/>
      <c r="L55" s="86"/>
    </row>
    <row r="56" spans="3:22" ht="16.899999999999999" customHeight="1" x14ac:dyDescent="0.4">
      <c r="C56" s="38" t="s">
        <v>300</v>
      </c>
      <c r="D56" s="174" t="s">
        <v>299</v>
      </c>
      <c r="E56" s="175"/>
      <c r="F56" s="175"/>
      <c r="G56" s="175"/>
      <c r="H56" s="175"/>
      <c r="I56" s="175"/>
      <c r="J56" s="176"/>
    </row>
    <row r="57" spans="3:22" ht="3.6" customHeight="1" x14ac:dyDescent="0.4"/>
  </sheetData>
  <sheetProtection algorithmName="SHA-512" hashValue="Hl4PSIMLJnHuGzwSFQAWVFqEX6vfo4tkoF9jS1vYw5iaQ2eirequa8Ef/15vugvSRx4/ugvEwNOaM2xoL+aU8g==" saltValue="Eour1hgOG/jXOgeuhehVAw==" spinCount="100000" sheet="1" objects="1" scenarios="1"/>
  <mergeCells count="37">
    <mergeCell ref="C29:D29"/>
    <mergeCell ref="E29:O29"/>
    <mergeCell ref="C30:D30"/>
    <mergeCell ref="E30:O30"/>
    <mergeCell ref="C31:D31"/>
    <mergeCell ref="E31:O31"/>
    <mergeCell ref="C32:D32"/>
    <mergeCell ref="E32:O32"/>
    <mergeCell ref="C33:D33"/>
    <mergeCell ref="E33:O33"/>
    <mergeCell ref="C34:D34"/>
    <mergeCell ref="E34:O34"/>
    <mergeCell ref="C35:D35"/>
    <mergeCell ref="E35:O35"/>
    <mergeCell ref="C36:D36"/>
    <mergeCell ref="E36:O36"/>
    <mergeCell ref="C37:D37"/>
    <mergeCell ref="E37:O37"/>
    <mergeCell ref="C38:D38"/>
    <mergeCell ref="E38:O38"/>
    <mergeCell ref="C39:D39"/>
    <mergeCell ref="E39:O39"/>
    <mergeCell ref="C40:D40"/>
    <mergeCell ref="E40:O40"/>
    <mergeCell ref="D53:J53"/>
    <mergeCell ref="D54:J54"/>
    <mergeCell ref="D55:J55"/>
    <mergeCell ref="D56:J56"/>
    <mergeCell ref="C41:D41"/>
    <mergeCell ref="E41:O41"/>
    <mergeCell ref="D49:J49"/>
    <mergeCell ref="D50:J50"/>
    <mergeCell ref="D51:J51"/>
    <mergeCell ref="D52:J52"/>
    <mergeCell ref="C44:O45"/>
    <mergeCell ref="C42:D42"/>
    <mergeCell ref="E42:O42"/>
  </mergeCells>
  <phoneticPr fontId="2"/>
  <pageMargins left="0.70866141732283472" right="0.70866141732283472" top="0" bottom="0"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66FFFF"/>
    <pageSetUpPr fitToPage="1"/>
  </sheetPr>
  <dimension ref="A1:BY75"/>
  <sheetViews>
    <sheetView showGridLines="0" tabSelected="1" zoomScale="90" zoomScaleNormal="90" zoomScaleSheetLayoutView="100" workbookViewId="0">
      <pane ySplit="7" topLeftCell="A8" activePane="bottomLeft" state="frozen"/>
      <selection pane="bottomLeft" activeCell="M7" sqref="M7"/>
    </sheetView>
  </sheetViews>
  <sheetFormatPr defaultColWidth="9" defaultRowHeight="12" x14ac:dyDescent="0.4"/>
  <cols>
    <col min="1" max="1" width="0.5" style="1" customWidth="1"/>
    <col min="2" max="2" width="3.375" style="1" customWidth="1"/>
    <col min="3" max="4" width="10.5" style="1" customWidth="1"/>
    <col min="5" max="8" width="4.75" style="1" customWidth="1"/>
    <col min="9" max="9" width="14.5" style="1" customWidth="1"/>
    <col min="10" max="12" width="9.5" style="1" customWidth="1"/>
    <col min="13" max="19" width="3.25" style="1" customWidth="1"/>
    <col min="20" max="20" width="6.125" style="1" customWidth="1"/>
    <col min="21" max="21" width="4.5" style="1" customWidth="1"/>
    <col min="22" max="22" width="6.625" style="1" customWidth="1"/>
    <col min="23" max="23" width="15.375" style="1" customWidth="1"/>
    <col min="24" max="24" width="4" style="1" customWidth="1"/>
    <col min="25" max="25" width="3.875" style="1" customWidth="1"/>
    <col min="26" max="26" width="4" style="1" customWidth="1"/>
    <col min="27" max="27" width="9.625" style="1" customWidth="1"/>
    <col min="28" max="30" width="4.5" style="1" customWidth="1"/>
    <col min="31" max="31" width="5.625" style="1" customWidth="1"/>
    <col min="32" max="32" width="20.75" style="1" hidden="1" customWidth="1"/>
    <col min="33" max="33" width="19.25" style="1" hidden="1" customWidth="1"/>
    <col min="34" max="36" width="19.5" style="1" hidden="1" customWidth="1"/>
    <col min="37" max="37" width="3.75" style="1" hidden="1" customWidth="1"/>
    <col min="38" max="38" width="5.625" style="1" customWidth="1"/>
    <col min="39" max="39" width="5" style="1" customWidth="1"/>
    <col min="40" max="40" width="15.25" style="1" customWidth="1"/>
    <col min="41" max="41" width="5" style="1" customWidth="1"/>
    <col min="42" max="42" width="14" style="1" customWidth="1"/>
    <col min="43" max="43" width="20" style="1" customWidth="1"/>
    <col min="44" max="62" width="6.625" style="1" hidden="1" customWidth="1"/>
    <col min="63" max="72" width="13.75" style="1" hidden="1" customWidth="1"/>
    <col min="73" max="73" width="41.375" style="1" hidden="1" customWidth="1"/>
    <col min="74" max="77" width="13.75" style="1" hidden="1" customWidth="1"/>
    <col min="78" max="78" width="13.75" style="1" customWidth="1"/>
    <col min="79" max="16384" width="9" style="1"/>
  </cols>
  <sheetData>
    <row r="1" spans="1:77" ht="34.5" customHeight="1" thickBot="1" x14ac:dyDescent="0.45">
      <c r="A1" s="205" t="s">
        <v>180</v>
      </c>
      <c r="B1" s="205"/>
      <c r="C1" s="205"/>
      <c r="D1" s="233" t="s">
        <v>335</v>
      </c>
      <c r="E1" s="233"/>
      <c r="F1" s="233"/>
      <c r="G1" s="233"/>
      <c r="H1" s="233"/>
      <c r="I1" s="233"/>
      <c r="J1" s="233"/>
      <c r="K1" s="233"/>
      <c r="L1" s="233"/>
      <c r="M1" s="233"/>
      <c r="N1" s="233"/>
      <c r="O1" s="233"/>
      <c r="P1" s="233"/>
      <c r="Q1" s="233"/>
      <c r="R1" s="233"/>
      <c r="S1" s="233"/>
      <c r="T1" s="233"/>
      <c r="U1" s="233"/>
      <c r="V1" s="233"/>
      <c r="W1" s="233"/>
      <c r="X1" s="233"/>
      <c r="Y1" s="233"/>
      <c r="Z1" s="233"/>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row>
    <row r="2" spans="1:77" ht="25.5" customHeight="1" x14ac:dyDescent="0.4">
      <c r="B2" s="223" t="s">
        <v>0</v>
      </c>
      <c r="C2" s="224"/>
      <c r="D2" s="3" t="s">
        <v>1</v>
      </c>
      <c r="E2" s="249"/>
      <c r="F2" s="250"/>
      <c r="G2" s="250"/>
      <c r="H2" s="250"/>
      <c r="I2" s="250"/>
      <c r="J2" s="250"/>
      <c r="K2" s="250"/>
      <c r="L2" s="250"/>
      <c r="M2" s="235" t="s">
        <v>2</v>
      </c>
      <c r="N2" s="236"/>
      <c r="O2" s="236"/>
      <c r="P2" s="237"/>
      <c r="Q2" s="238"/>
      <c r="R2" s="239"/>
      <c r="S2" s="239"/>
      <c r="T2" s="239"/>
      <c r="U2" s="239"/>
      <c r="V2" s="239"/>
      <c r="W2" s="239"/>
      <c r="X2" s="239"/>
      <c r="Y2" s="239"/>
      <c r="Z2" s="239"/>
      <c r="AA2" s="240"/>
      <c r="AB2" s="2"/>
      <c r="AC2" s="2"/>
      <c r="AD2" s="2"/>
      <c r="AE2" s="2"/>
      <c r="AF2" s="2"/>
      <c r="AG2" s="2"/>
      <c r="AH2" s="2"/>
      <c r="AI2" s="2"/>
      <c r="AJ2" s="2"/>
      <c r="AK2" s="2"/>
      <c r="AL2" s="2"/>
      <c r="AM2" s="2"/>
      <c r="AN2" s="2"/>
      <c r="AO2" s="2"/>
      <c r="AP2" s="2"/>
      <c r="AQ2" s="2"/>
      <c r="AR2" s="2"/>
      <c r="AS2" s="2"/>
      <c r="AT2" s="2"/>
      <c r="AU2" s="2"/>
      <c r="AV2" s="2"/>
      <c r="AW2" s="2"/>
      <c r="AX2" s="2"/>
      <c r="AY2" s="2"/>
      <c r="AZ2" s="2"/>
      <c r="BA2" s="2"/>
    </row>
    <row r="3" spans="1:77" ht="25.5" customHeight="1" x14ac:dyDescent="0.4">
      <c r="B3" s="225"/>
      <c r="C3" s="226"/>
      <c r="D3" s="4" t="s">
        <v>3</v>
      </c>
      <c r="E3" s="251"/>
      <c r="F3" s="252"/>
      <c r="G3" s="252"/>
      <c r="H3" s="252"/>
      <c r="I3" s="252"/>
      <c r="J3" s="252"/>
      <c r="K3" s="252"/>
      <c r="L3" s="252"/>
      <c r="M3" s="241" t="s">
        <v>4</v>
      </c>
      <c r="N3" s="242"/>
      <c r="O3" s="242"/>
      <c r="P3" s="243"/>
      <c r="Q3" s="244"/>
      <c r="R3" s="245"/>
      <c r="S3" s="245"/>
      <c r="T3" s="245"/>
      <c r="U3" s="245"/>
      <c r="V3" s="245"/>
      <c r="W3" s="245"/>
      <c r="X3" s="245"/>
      <c r="Y3" s="245"/>
      <c r="Z3" s="245"/>
      <c r="AA3" s="246"/>
      <c r="AB3" s="2"/>
      <c r="AC3" s="2"/>
      <c r="AD3" s="2"/>
      <c r="AE3" s="2"/>
      <c r="AF3" s="2"/>
      <c r="AG3" s="2"/>
      <c r="AH3" s="2"/>
      <c r="AI3" s="2"/>
      <c r="AJ3" s="2"/>
      <c r="AK3" s="2"/>
      <c r="AL3" s="2"/>
      <c r="AM3" s="2"/>
      <c r="AN3" s="2"/>
      <c r="AO3" s="2"/>
      <c r="AP3" s="2"/>
      <c r="AQ3" s="2"/>
      <c r="AR3" s="2"/>
      <c r="AS3" s="2"/>
      <c r="AT3" s="2"/>
      <c r="AU3" s="2"/>
      <c r="AV3" s="2"/>
      <c r="AW3" s="2"/>
      <c r="AX3" s="2"/>
      <c r="AY3" s="2"/>
      <c r="AZ3" s="2"/>
      <c r="BA3" s="2"/>
    </row>
    <row r="4" spans="1:77" ht="25.5" customHeight="1" thickBot="1" x14ac:dyDescent="0.45">
      <c r="B4" s="227"/>
      <c r="C4" s="228"/>
      <c r="D4" s="5" t="s">
        <v>5</v>
      </c>
      <c r="E4" s="268"/>
      <c r="F4" s="269"/>
      <c r="G4" s="269"/>
      <c r="H4" s="269"/>
      <c r="I4" s="269"/>
      <c r="J4" s="269"/>
      <c r="K4" s="269"/>
      <c r="L4" s="269"/>
      <c r="M4" s="270"/>
      <c r="N4" s="247"/>
      <c r="O4" s="247"/>
      <c r="P4" s="271"/>
      <c r="Q4" s="247" t="s">
        <v>6</v>
      </c>
      <c r="R4" s="247"/>
      <c r="S4" s="247"/>
      <c r="T4" s="247"/>
      <c r="U4" s="247"/>
      <c r="V4" s="247"/>
      <c r="W4" s="247"/>
      <c r="X4" s="247"/>
      <c r="Y4" s="247"/>
      <c r="Z4" s="247"/>
      <c r="AA4" s="248"/>
      <c r="AB4" s="6"/>
      <c r="AC4" s="6"/>
      <c r="AD4" s="6"/>
      <c r="AE4" s="6"/>
      <c r="AF4" s="253" t="s">
        <v>332</v>
      </c>
      <c r="AG4" s="253"/>
      <c r="AH4" s="253"/>
      <c r="AI4" s="253"/>
      <c r="AJ4" s="253"/>
      <c r="AK4" s="253"/>
      <c r="AL4" s="6"/>
      <c r="AM4" s="6"/>
      <c r="AN4" s="6"/>
      <c r="AO4" s="6"/>
      <c r="AP4" s="6"/>
      <c r="AQ4" s="6"/>
      <c r="AR4" s="6"/>
      <c r="AS4" s="6"/>
      <c r="AT4" s="6"/>
      <c r="AU4" s="6"/>
      <c r="AV4" s="6"/>
      <c r="AW4" s="7"/>
      <c r="AX4" s="7"/>
      <c r="AY4" s="7"/>
      <c r="AZ4" s="7"/>
      <c r="BA4" s="7"/>
    </row>
    <row r="5" spans="1:77" ht="4.5" customHeight="1" thickBot="1" x14ac:dyDescent="0.45">
      <c r="AB5" s="2"/>
      <c r="AC5" s="2"/>
      <c r="AD5" s="2"/>
      <c r="AE5" s="2"/>
      <c r="AF5" s="254"/>
      <c r="AG5" s="254"/>
      <c r="AH5" s="254"/>
      <c r="AI5" s="254"/>
      <c r="AJ5" s="254"/>
      <c r="AK5" s="254"/>
      <c r="AL5" s="2"/>
      <c r="AM5" s="7"/>
      <c r="AN5" s="7"/>
      <c r="AO5" s="6"/>
      <c r="AP5" s="6"/>
      <c r="AQ5" s="6"/>
      <c r="AR5" s="6"/>
      <c r="AS5" s="6"/>
      <c r="AT5" s="6"/>
      <c r="AU5" s="6"/>
      <c r="AV5" s="6"/>
      <c r="AW5" s="6"/>
      <c r="AX5" s="6"/>
      <c r="AY5" s="6"/>
      <c r="AZ5" s="6"/>
      <c r="BA5" s="6"/>
      <c r="BB5" s="7"/>
      <c r="BC5" s="7"/>
      <c r="BD5" s="7"/>
      <c r="BE5" s="7"/>
    </row>
    <row r="6" spans="1:77" ht="21.75" customHeight="1" x14ac:dyDescent="0.15">
      <c r="A6" s="1" ph="1"/>
      <c r="B6" s="229" t="s">
        <v>7</v>
      </c>
      <c r="C6" s="231" t="s">
        <v>8</v>
      </c>
      <c r="D6" s="231" t="s">
        <v>9</v>
      </c>
      <c r="E6" s="231" t="s">
        <v>10</v>
      </c>
      <c r="F6" s="231" t="s">
        <v>11</v>
      </c>
      <c r="G6" s="234" t="s">
        <v>12</v>
      </c>
      <c r="H6" s="234" t="s">
        <v>14</v>
      </c>
      <c r="I6" s="231" t="s">
        <v>1</v>
      </c>
      <c r="J6" s="267" t="s">
        <v>16</v>
      </c>
      <c r="K6" s="259"/>
      <c r="L6" s="260"/>
      <c r="M6" s="256" t="s">
        <v>27</v>
      </c>
      <c r="N6" s="256"/>
      <c r="O6" s="256"/>
      <c r="P6" s="256"/>
      <c r="Q6" s="256"/>
      <c r="R6" s="256"/>
      <c r="S6" s="256"/>
      <c r="T6" s="257"/>
      <c r="U6" s="258" t="s">
        <v>18</v>
      </c>
      <c r="V6" s="259"/>
      <c r="W6" s="260"/>
      <c r="X6" s="261" t="s">
        <v>19</v>
      </c>
      <c r="Y6" s="262"/>
      <c r="Z6" s="263" t="s">
        <v>20</v>
      </c>
      <c r="AA6" s="265" t="s">
        <v>21</v>
      </c>
      <c r="AB6" s="191" t="s">
        <v>326</v>
      </c>
      <c r="AC6" s="192"/>
      <c r="AD6" s="193"/>
      <c r="AE6" s="2"/>
      <c r="AF6" s="255" t="s">
        <v>13</v>
      </c>
      <c r="AG6" s="255" t="s">
        <v>15</v>
      </c>
      <c r="AH6" s="197" t="s">
        <v>25</v>
      </c>
      <c r="AI6" s="197"/>
      <c r="AJ6" s="197"/>
      <c r="AK6" s="198" t="s">
        <v>17</v>
      </c>
      <c r="AL6" s="2"/>
      <c r="AM6" s="7"/>
      <c r="AN6" s="7"/>
      <c r="AO6" s="6"/>
      <c r="AP6" s="6"/>
      <c r="AQ6" s="6"/>
      <c r="AR6" s="8" t="s">
        <v>1</v>
      </c>
      <c r="AS6" s="9" t="s">
        <v>22</v>
      </c>
      <c r="AT6" s="6"/>
      <c r="AU6" s="202" t="s">
        <v>23</v>
      </c>
      <c r="AV6" s="204"/>
      <c r="AW6" s="10" t="s">
        <v>24</v>
      </c>
      <c r="AX6" s="9" t="s">
        <v>25</v>
      </c>
      <c r="AY6" s="11" t="s">
        <v>26</v>
      </c>
      <c r="AZ6" s="6"/>
      <c r="BA6" s="202" t="s">
        <v>27</v>
      </c>
      <c r="BB6" s="203"/>
      <c r="BC6" s="203"/>
      <c r="BD6" s="203"/>
      <c r="BE6" s="203"/>
      <c r="BF6" s="203"/>
      <c r="BG6" s="203"/>
      <c r="BH6" s="203"/>
      <c r="BI6" s="204"/>
      <c r="BL6" s="190" t="s">
        <v>318</v>
      </c>
      <c r="BM6" s="190"/>
      <c r="BN6" s="190"/>
      <c r="BO6" s="162"/>
      <c r="BP6" s="6"/>
      <c r="BQ6" s="2"/>
      <c r="BR6" s="2"/>
      <c r="BS6" s="2"/>
      <c r="BT6" s="2"/>
      <c r="BU6" s="2"/>
      <c r="BV6" s="2"/>
      <c r="BW6" s="2"/>
      <c r="BX6" s="2"/>
    </row>
    <row r="7" spans="1:77" ht="21.75" customHeight="1" x14ac:dyDescent="0.15">
      <c r="A7" s="1" ph="1"/>
      <c r="B7" s="230"/>
      <c r="C7" s="232"/>
      <c r="D7" s="232" t="s">
        <v>9</v>
      </c>
      <c r="E7" s="232" t="s">
        <v>10</v>
      </c>
      <c r="F7" s="232" t="s">
        <v>11</v>
      </c>
      <c r="G7" s="232" t="s">
        <v>12</v>
      </c>
      <c r="H7" s="232" t="s">
        <v>29</v>
      </c>
      <c r="I7" s="232" t="s">
        <v>1</v>
      </c>
      <c r="J7" s="12" t="s">
        <v>30</v>
      </c>
      <c r="K7" s="13" t="s">
        <v>31</v>
      </c>
      <c r="L7" s="14" t="s">
        <v>32</v>
      </c>
      <c r="M7" s="13" t="s">
        <v>33</v>
      </c>
      <c r="N7" s="13" t="s">
        <v>34</v>
      </c>
      <c r="O7" s="13" t="s">
        <v>35</v>
      </c>
      <c r="P7" s="13" t="s">
        <v>36</v>
      </c>
      <c r="Q7" s="13" t="s">
        <v>37</v>
      </c>
      <c r="R7" s="13" t="s">
        <v>38</v>
      </c>
      <c r="S7" s="13" t="s">
        <v>39</v>
      </c>
      <c r="T7" s="80" t="s">
        <v>300</v>
      </c>
      <c r="U7" s="16" t="s">
        <v>41</v>
      </c>
      <c r="V7" s="85" t="s">
        <v>42</v>
      </c>
      <c r="W7" s="14" t="s">
        <v>43</v>
      </c>
      <c r="X7" s="17" t="s">
        <v>44</v>
      </c>
      <c r="Y7" s="18" t="s">
        <v>45</v>
      </c>
      <c r="Z7" s="264"/>
      <c r="AA7" s="266"/>
      <c r="AB7" s="194"/>
      <c r="AC7" s="195"/>
      <c r="AD7" s="196"/>
      <c r="AE7" s="2"/>
      <c r="AF7" s="198" t="s">
        <v>28</v>
      </c>
      <c r="AG7" s="255"/>
      <c r="AH7" s="12">
        <v>1</v>
      </c>
      <c r="AI7" s="12">
        <v>2</v>
      </c>
      <c r="AJ7" s="12" t="s">
        <v>331</v>
      </c>
      <c r="AK7" s="198"/>
      <c r="AL7" s="2"/>
      <c r="AM7" s="7"/>
      <c r="AN7" s="7"/>
      <c r="AO7" s="6"/>
      <c r="AP7" s="6"/>
      <c r="AQ7" s="6"/>
      <c r="AR7" s="81"/>
      <c r="AS7" s="9"/>
      <c r="AU7" s="19"/>
      <c r="AV7" s="19"/>
      <c r="AW7" s="19"/>
      <c r="AX7" s="19"/>
      <c r="AY7" s="11"/>
      <c r="AZ7" s="6"/>
      <c r="BA7" s="12" t="s">
        <v>46</v>
      </c>
      <c r="BB7" s="12" t="s">
        <v>33</v>
      </c>
      <c r="BC7" s="12" t="s">
        <v>34</v>
      </c>
      <c r="BD7" s="12" t="s">
        <v>35</v>
      </c>
      <c r="BE7" s="12" t="s">
        <v>36</v>
      </c>
      <c r="BF7" s="12" t="s">
        <v>37</v>
      </c>
      <c r="BG7" s="12" t="s">
        <v>38</v>
      </c>
      <c r="BH7" s="12" t="s">
        <v>39</v>
      </c>
      <c r="BI7" s="15" t="s">
        <v>40</v>
      </c>
      <c r="BL7" s="161" t="s">
        <v>321</v>
      </c>
      <c r="BM7" s="84" t="s">
        <v>30</v>
      </c>
      <c r="BN7" s="84" t="s">
        <v>31</v>
      </c>
      <c r="BO7" s="161" t="s">
        <v>32</v>
      </c>
      <c r="BP7" s="84" t="s">
        <v>322</v>
      </c>
      <c r="BQ7" s="84" t="s">
        <v>323</v>
      </c>
      <c r="BR7" s="84" t="s">
        <v>324</v>
      </c>
      <c r="BS7" s="84" t="s">
        <v>327</v>
      </c>
      <c r="BT7" s="84" t="s">
        <v>328</v>
      </c>
      <c r="BU7" s="84" t="s">
        <v>329</v>
      </c>
      <c r="BV7" s="84" t="s">
        <v>330</v>
      </c>
      <c r="BW7" s="84" t="s">
        <v>319</v>
      </c>
      <c r="BX7" s="84" t="s">
        <v>320</v>
      </c>
      <c r="BY7" s="84" t="s">
        <v>325</v>
      </c>
    </row>
    <row r="8" spans="1:77" ht="21" customHeight="1" x14ac:dyDescent="0.15">
      <c r="A8" s="1" ph="1"/>
      <c r="B8" s="20">
        <v>1</v>
      </c>
      <c r="C8" s="21"/>
      <c r="D8" s="21"/>
      <c r="E8" s="22"/>
      <c r="F8" s="23"/>
      <c r="G8" s="22"/>
      <c r="H8" s="22"/>
      <c r="I8" s="169" t="str">
        <f t="shared" ref="I8:I47" si="0">IF($C8="","",$E$2)</f>
        <v/>
      </c>
      <c r="J8" s="108"/>
      <c r="K8" s="109"/>
      <c r="L8" s="110"/>
      <c r="M8" s="24"/>
      <c r="N8" s="24"/>
      <c r="O8" s="24"/>
      <c r="P8" s="24"/>
      <c r="Q8" s="24"/>
      <c r="R8" s="24"/>
      <c r="S8" s="24"/>
      <c r="T8" s="25"/>
      <c r="U8" s="26"/>
      <c r="V8" s="27"/>
      <c r="W8" s="28"/>
      <c r="X8" s="24"/>
      <c r="Y8" s="29"/>
      <c r="Z8" s="22"/>
      <c r="AA8" s="30"/>
      <c r="AB8" s="163" t="str">
        <f>IF($BW8="x","x",IF($BV8&gt;0,"△",""))</f>
        <v/>
      </c>
      <c r="AC8" s="164" t="str">
        <f>IF($BX8="x","x",IF($BV8&gt;0,"△",""))</f>
        <v/>
      </c>
      <c r="AD8" s="165" t="str">
        <f>IF($BY8="x","x","")</f>
        <v/>
      </c>
      <c r="AF8" s="12" t="str">
        <f t="shared" ref="AF8:AF47" si="1">IFERROR(VLOOKUP($G8,$AU$8:$AV$36,2,FALSE),"")</f>
        <v/>
      </c>
      <c r="AG8" s="12" t="str">
        <f t="shared" ref="AG8:AG47" si="2">IFERROR(VLOOKUP($I8,所属＿陸上,2,FALSE),"")</f>
        <v/>
      </c>
      <c r="AH8" s="12" t="str">
        <f t="shared" ref="AH8:AH47" si="3">IFERROR(VLOOKUP($J8,種目＿陸上,2,FALSE),"")</f>
        <v/>
      </c>
      <c r="AI8" s="12" t="str">
        <f t="shared" ref="AI8:AI47" si="4">IFERROR(VLOOKUP($K8,種目＿陸上,2,FALSE),"")</f>
        <v/>
      </c>
      <c r="AJ8" s="12" t="str">
        <f t="shared" ref="AJ8:AJ47" si="5">IFERROR(VLOOKUP($L8,種目＿陸上,2,FALSE),"")</f>
        <v/>
      </c>
      <c r="AK8" s="12" t="str">
        <f t="shared" ref="AK8:AK47" si="6">$BA8</f>
        <v/>
      </c>
      <c r="AM8" s="189" t="s">
        <v>278</v>
      </c>
      <c r="AN8" s="189"/>
      <c r="AO8" s="189"/>
      <c r="AP8" s="189"/>
      <c r="AQ8" s="189"/>
      <c r="AR8" s="82" t="s">
        <v>49</v>
      </c>
      <c r="AS8" s="31">
        <v>1</v>
      </c>
      <c r="AT8" s="32"/>
      <c r="AU8" s="19">
        <v>1</v>
      </c>
      <c r="AV8" s="19" t="s">
        <v>50</v>
      </c>
      <c r="AW8" s="11" t="s">
        <v>51</v>
      </c>
      <c r="AX8" s="11">
        <v>1</v>
      </c>
      <c r="AY8" s="11" t="s">
        <v>52</v>
      </c>
      <c r="AZ8" s="7"/>
      <c r="BA8" s="12" t="str">
        <f>CONCATENATE($BB8,$BC8,$BD8,$BE8,$BF8,$BG8,$BH8,$BI8)</f>
        <v/>
      </c>
      <c r="BB8" s="11" t="str">
        <f t="shared" ref="BB8:BB47" si="7">IF(M8="○","伴走","")</f>
        <v/>
      </c>
      <c r="BC8" s="11" t="str">
        <f t="shared" ref="BC8:BC47" si="8">IF(N8="○","音源","")</f>
        <v/>
      </c>
      <c r="BD8" s="11" t="str">
        <f t="shared" ref="BD8:BD47" si="9">IF(O8="○","介助","")</f>
        <v/>
      </c>
      <c r="BE8" s="11" t="str">
        <f t="shared" ref="BE8:BE47" si="10">IF(P8="○","両駆","")</f>
        <v/>
      </c>
      <c r="BF8" s="11" t="str">
        <f t="shared" ref="BF8:BF47" si="11">IF(Q8="○","片駆","")</f>
        <v/>
      </c>
      <c r="BG8" s="11" t="str">
        <f t="shared" ref="BG8:BG47" si="12">IF(R8="○","足駆","")</f>
        <v/>
      </c>
      <c r="BH8" s="11" t="str">
        <f t="shared" ref="BH8:BH47" si="13">IF(S8="○","電動","")</f>
        <v/>
      </c>
      <c r="BI8" s="11" t="str">
        <f t="shared" ref="BI8:BI47" si="14">IF(T8="","",T8)</f>
        <v/>
      </c>
      <c r="BL8" s="84" t="str">
        <f t="shared" ref="BL8:BL47" si="15">IF(G8="","",G8)</f>
        <v/>
      </c>
      <c r="BM8" s="84" t="str">
        <f t="shared" ref="BM8:BM47" si="16">IF(AH8="","",AH8)</f>
        <v/>
      </c>
      <c r="BN8" s="84" t="str">
        <f t="shared" ref="BN8:BN47" si="17">IF(AI8="","",AI8)</f>
        <v/>
      </c>
      <c r="BO8" s="84" t="str">
        <f t="shared" ref="BO8:BO47" si="18">IF(AJ8="","",8)</f>
        <v/>
      </c>
      <c r="BP8" s="84" t="str">
        <f t="shared" ref="BP8:BP47" si="19">IFERROR(VLOOKUP($BL8,エントリー,$BM8+2,FALSE),"")</f>
        <v/>
      </c>
      <c r="BQ8" s="84" t="str">
        <f t="shared" ref="BQ8:BQ47" si="20">IFERROR(VLOOKUP($BL8,エントリー,$BN8+2,FALSE),"")</f>
        <v/>
      </c>
      <c r="BR8" s="84" t="str">
        <f t="shared" ref="BR8:BR47" si="21">IFERROR(VLOOKUP($BL8,エントリー,$BO8+2,FALSE),"")</f>
        <v/>
      </c>
      <c r="BS8" s="84" t="str">
        <f>IF(OR(AND($BM8=1,$BN8=2),AND($BM8=2,$BN8=1)),"x","")</f>
        <v/>
      </c>
      <c r="BT8" s="84" t="str">
        <f>IF(OR(AND($BM8=10,$BN8=11),AND($BM8=11,$BN8=10)),"x","")</f>
        <v/>
      </c>
      <c r="BU8" s="84" t="str">
        <f>IF(OR(AND($BL8&lt;&gt;8,$BM8=13,$BN8=14),AND($BL8&lt;&gt;8,$BM8=14,$BN8=13)),"x","")</f>
        <v/>
      </c>
      <c r="BV8" s="84">
        <f>COUNTIF(BS8:BU8,"x")</f>
        <v>0</v>
      </c>
      <c r="BW8" s="84" t="str">
        <f>IF($BM8="","",IF($BP8=0,"x","○"))</f>
        <v/>
      </c>
      <c r="BX8" s="84" t="str">
        <f>IF($BN8="","",IF($BQ8=0,"x","○"))</f>
        <v/>
      </c>
      <c r="BY8" s="84" t="str">
        <f>IF($BO8="","",IF($BR8=0,"x","○"))</f>
        <v/>
      </c>
    </row>
    <row r="9" spans="1:77" ht="21" customHeight="1" x14ac:dyDescent="0.15">
      <c r="A9" s="1" ph="1"/>
      <c r="B9" s="20">
        <v>2</v>
      </c>
      <c r="C9" s="21"/>
      <c r="D9" s="21"/>
      <c r="E9" s="22"/>
      <c r="F9" s="23"/>
      <c r="G9" s="22"/>
      <c r="H9" s="22"/>
      <c r="I9" s="169" t="str">
        <f t="shared" si="0"/>
        <v/>
      </c>
      <c r="J9" s="108"/>
      <c r="K9" s="109"/>
      <c r="L9" s="110"/>
      <c r="M9" s="24"/>
      <c r="N9" s="24"/>
      <c r="O9" s="24"/>
      <c r="P9" s="24"/>
      <c r="Q9" s="24"/>
      <c r="R9" s="24"/>
      <c r="S9" s="24"/>
      <c r="T9" s="25"/>
      <c r="U9" s="26"/>
      <c r="V9" s="27"/>
      <c r="W9" s="28"/>
      <c r="X9" s="24"/>
      <c r="Y9" s="29"/>
      <c r="Z9" s="22"/>
      <c r="AA9" s="30"/>
      <c r="AB9" s="163" t="str">
        <f t="shared" ref="AB9:AB47" si="22">IF($BW9="x","x",IF($BV9&gt;0,"△",""))</f>
        <v/>
      </c>
      <c r="AC9" s="164" t="str">
        <f t="shared" ref="AC9:AC47" si="23">IF($BX9="x","x",IF($BV9&gt;0,"△",""))</f>
        <v/>
      </c>
      <c r="AD9" s="165" t="str">
        <f t="shared" ref="AD9:AD47" si="24">IF($BY9="x","x","")</f>
        <v/>
      </c>
      <c r="AF9" s="12" t="str">
        <f t="shared" si="1"/>
        <v/>
      </c>
      <c r="AG9" s="12" t="str">
        <f t="shared" si="2"/>
        <v/>
      </c>
      <c r="AH9" s="12" t="str">
        <f t="shared" si="3"/>
        <v/>
      </c>
      <c r="AI9" s="12" t="str">
        <f t="shared" si="4"/>
        <v/>
      </c>
      <c r="AJ9" s="12" t="str">
        <f t="shared" si="5"/>
        <v/>
      </c>
      <c r="AK9" s="12" t="str">
        <f t="shared" si="6"/>
        <v/>
      </c>
      <c r="AM9" s="202" t="s">
        <v>229</v>
      </c>
      <c r="AN9" s="203"/>
      <c r="AO9" s="203"/>
      <c r="AP9" s="203"/>
      <c r="AQ9" s="204"/>
      <c r="AR9" s="33" t="s">
        <v>54</v>
      </c>
      <c r="AS9" s="34">
        <v>2</v>
      </c>
      <c r="AT9" s="32"/>
      <c r="AU9" s="19">
        <v>2</v>
      </c>
      <c r="AV9" s="19" t="s">
        <v>50</v>
      </c>
      <c r="AW9" s="11" t="s">
        <v>55</v>
      </c>
      <c r="AX9" s="11">
        <v>2</v>
      </c>
      <c r="AY9" s="11" t="s">
        <v>56</v>
      </c>
      <c r="AZ9" s="7"/>
      <c r="BA9" s="12" t="str">
        <f t="shared" ref="BA9:BA47" si="25">CONCATENATE($BB9,$BC9,$BD9,$BE9,$BF9,$BG9,$BH9,$BI9)</f>
        <v/>
      </c>
      <c r="BB9" s="11" t="str">
        <f t="shared" si="7"/>
        <v/>
      </c>
      <c r="BC9" s="11" t="str">
        <f t="shared" si="8"/>
        <v/>
      </c>
      <c r="BD9" s="11" t="str">
        <f t="shared" si="9"/>
        <v/>
      </c>
      <c r="BE9" s="11" t="str">
        <f t="shared" si="10"/>
        <v/>
      </c>
      <c r="BF9" s="11" t="str">
        <f t="shared" si="11"/>
        <v/>
      </c>
      <c r="BG9" s="11" t="str">
        <f t="shared" si="12"/>
        <v/>
      </c>
      <c r="BH9" s="11" t="str">
        <f t="shared" si="13"/>
        <v/>
      </c>
      <c r="BI9" s="11" t="str">
        <f t="shared" si="14"/>
        <v/>
      </c>
      <c r="BL9" s="84" t="str">
        <f t="shared" si="15"/>
        <v/>
      </c>
      <c r="BM9" s="84" t="str">
        <f t="shared" si="16"/>
        <v/>
      </c>
      <c r="BN9" s="84" t="str">
        <f t="shared" si="17"/>
        <v/>
      </c>
      <c r="BO9" s="84" t="str">
        <f t="shared" si="18"/>
        <v/>
      </c>
      <c r="BP9" s="84" t="str">
        <f t="shared" si="19"/>
        <v/>
      </c>
      <c r="BQ9" s="84" t="str">
        <f t="shared" si="20"/>
        <v/>
      </c>
      <c r="BR9" s="84" t="str">
        <f t="shared" si="21"/>
        <v/>
      </c>
      <c r="BS9" s="84" t="str">
        <f t="shared" ref="BS9:BS47" si="26">IF(OR(AND($BM9=1,$BN9=2),AND($BM9=2,$BN9=1)),"x","")</f>
        <v/>
      </c>
      <c r="BT9" s="84" t="str">
        <f t="shared" ref="BT9:BT47" si="27">IF(OR(AND($BM9=10,$BN9=11),AND($BM9=11,$BN9=10)),"x","")</f>
        <v/>
      </c>
      <c r="BU9" s="84" t="str">
        <f t="shared" ref="BU9:BU47" si="28">IF(OR(AND($BL9&lt;&gt;8,$BM9=13,$BN9=14),AND($BL9&lt;&gt;8,$BM9=14,$BN9=13)),"x","")</f>
        <v/>
      </c>
      <c r="BV9" s="84">
        <f t="shared" ref="BV9:BV47" si="29">COUNTIF(BS9:BU9,"x")</f>
        <v>0</v>
      </c>
      <c r="BW9" s="84" t="str">
        <f t="shared" ref="BW9:BW47" si="30">IF($BL9="","",IF($BO9=0,"x","○"))</f>
        <v/>
      </c>
      <c r="BX9" s="84" t="str">
        <f t="shared" ref="BX9:BX47" si="31">IF($BQ9="","",IF($BQ9=0,"x","○"))</f>
        <v/>
      </c>
      <c r="BY9" s="84" t="str">
        <f t="shared" ref="BY9:BY47" si="32">IF($BO9="","",IF($BR9=0,"x","○"))</f>
        <v/>
      </c>
    </row>
    <row r="10" spans="1:77" ht="21" customHeight="1" x14ac:dyDescent="0.15">
      <c r="A10" s="1" ph="1"/>
      <c r="B10" s="20">
        <v>3</v>
      </c>
      <c r="C10" s="21"/>
      <c r="D10" s="21"/>
      <c r="E10" s="22"/>
      <c r="F10" s="23"/>
      <c r="G10" s="22"/>
      <c r="H10" s="22"/>
      <c r="I10" s="169" t="str">
        <f t="shared" si="0"/>
        <v/>
      </c>
      <c r="J10" s="108"/>
      <c r="K10" s="109"/>
      <c r="L10" s="110"/>
      <c r="M10" s="24"/>
      <c r="N10" s="24"/>
      <c r="O10" s="24"/>
      <c r="P10" s="24"/>
      <c r="Q10" s="24"/>
      <c r="R10" s="24"/>
      <c r="S10" s="24"/>
      <c r="T10" s="25"/>
      <c r="U10" s="26"/>
      <c r="V10" s="27"/>
      <c r="W10" s="28"/>
      <c r="X10" s="24"/>
      <c r="Y10" s="29"/>
      <c r="Z10" s="22"/>
      <c r="AA10" s="30"/>
      <c r="AB10" s="163" t="str">
        <f t="shared" si="22"/>
        <v/>
      </c>
      <c r="AC10" s="164" t="str">
        <f t="shared" si="23"/>
        <v/>
      </c>
      <c r="AD10" s="165" t="str">
        <f t="shared" si="24"/>
        <v/>
      </c>
      <c r="AF10" s="12" t="str">
        <f t="shared" si="1"/>
        <v/>
      </c>
      <c r="AG10" s="12" t="str">
        <f t="shared" si="2"/>
        <v/>
      </c>
      <c r="AH10" s="12" t="str">
        <f t="shared" si="3"/>
        <v/>
      </c>
      <c r="AI10" s="12" t="str">
        <f t="shared" si="4"/>
        <v/>
      </c>
      <c r="AJ10" s="12" t="str">
        <f t="shared" si="5"/>
        <v/>
      </c>
      <c r="AK10" s="12" t="str">
        <f t="shared" si="6"/>
        <v/>
      </c>
      <c r="AM10" s="207" t="s">
        <v>47</v>
      </c>
      <c r="AN10" s="199" t="s">
        <v>48</v>
      </c>
      <c r="AO10" s="210">
        <v>1</v>
      </c>
      <c r="AP10" s="272" t="s">
        <v>309</v>
      </c>
      <c r="AQ10" s="272"/>
      <c r="AR10" s="35" t="s">
        <v>57</v>
      </c>
      <c r="AS10" s="36">
        <v>3</v>
      </c>
      <c r="AT10" s="32"/>
      <c r="AU10" s="19">
        <v>3</v>
      </c>
      <c r="AV10" s="19" t="s">
        <v>50</v>
      </c>
      <c r="AW10" s="11" t="s">
        <v>58</v>
      </c>
      <c r="AX10" s="11">
        <v>3</v>
      </c>
      <c r="AY10" s="11" t="s">
        <v>59</v>
      </c>
      <c r="AZ10" s="7"/>
      <c r="BA10" s="12" t="str">
        <f t="shared" si="25"/>
        <v/>
      </c>
      <c r="BB10" s="11" t="str">
        <f t="shared" si="7"/>
        <v/>
      </c>
      <c r="BC10" s="11" t="str">
        <f t="shared" si="8"/>
        <v/>
      </c>
      <c r="BD10" s="11" t="str">
        <f t="shared" si="9"/>
        <v/>
      </c>
      <c r="BE10" s="11" t="str">
        <f t="shared" si="10"/>
        <v/>
      </c>
      <c r="BF10" s="11" t="str">
        <f t="shared" si="11"/>
        <v/>
      </c>
      <c r="BG10" s="11" t="str">
        <f t="shared" si="12"/>
        <v/>
      </c>
      <c r="BH10" s="11" t="str">
        <f t="shared" si="13"/>
        <v/>
      </c>
      <c r="BI10" s="11" t="str">
        <f t="shared" si="14"/>
        <v/>
      </c>
      <c r="BL10" s="84" t="str">
        <f t="shared" si="15"/>
        <v/>
      </c>
      <c r="BM10" s="84" t="str">
        <f t="shared" si="16"/>
        <v/>
      </c>
      <c r="BN10" s="84" t="str">
        <f t="shared" si="17"/>
        <v/>
      </c>
      <c r="BO10" s="84" t="str">
        <f t="shared" si="18"/>
        <v/>
      </c>
      <c r="BP10" s="84" t="str">
        <f t="shared" si="19"/>
        <v/>
      </c>
      <c r="BQ10" s="84" t="str">
        <f t="shared" si="20"/>
        <v/>
      </c>
      <c r="BR10" s="84" t="str">
        <f t="shared" si="21"/>
        <v/>
      </c>
      <c r="BS10" s="84" t="str">
        <f t="shared" si="26"/>
        <v/>
      </c>
      <c r="BT10" s="84" t="str">
        <f t="shared" si="27"/>
        <v/>
      </c>
      <c r="BU10" s="84" t="str">
        <f t="shared" si="28"/>
        <v/>
      </c>
      <c r="BV10" s="84">
        <f t="shared" si="29"/>
        <v>0</v>
      </c>
      <c r="BW10" s="84" t="str">
        <f t="shared" si="30"/>
        <v/>
      </c>
      <c r="BX10" s="84" t="str">
        <f t="shared" si="31"/>
        <v/>
      </c>
      <c r="BY10" s="84" t="str">
        <f t="shared" si="32"/>
        <v/>
      </c>
    </row>
    <row r="11" spans="1:77" ht="21" customHeight="1" x14ac:dyDescent="0.15">
      <c r="A11" s="1" ph="1"/>
      <c r="B11" s="20">
        <v>4</v>
      </c>
      <c r="C11" s="21"/>
      <c r="D11" s="21"/>
      <c r="E11" s="22"/>
      <c r="F11" s="23"/>
      <c r="G11" s="22"/>
      <c r="H11" s="22"/>
      <c r="I11" s="169" t="str">
        <f t="shared" si="0"/>
        <v/>
      </c>
      <c r="J11" s="108"/>
      <c r="K11" s="109"/>
      <c r="L11" s="110"/>
      <c r="M11" s="24"/>
      <c r="N11" s="24"/>
      <c r="O11" s="24"/>
      <c r="P11" s="24"/>
      <c r="Q11" s="24"/>
      <c r="R11" s="24"/>
      <c r="S11" s="24"/>
      <c r="T11" s="25"/>
      <c r="U11" s="26"/>
      <c r="V11" s="27"/>
      <c r="W11" s="28"/>
      <c r="X11" s="24"/>
      <c r="Y11" s="29"/>
      <c r="Z11" s="22"/>
      <c r="AA11" s="30"/>
      <c r="AB11" s="163" t="str">
        <f t="shared" si="22"/>
        <v/>
      </c>
      <c r="AC11" s="164" t="str">
        <f t="shared" si="23"/>
        <v/>
      </c>
      <c r="AD11" s="165" t="str">
        <f t="shared" si="24"/>
        <v/>
      </c>
      <c r="AF11" s="12" t="str">
        <f t="shared" si="1"/>
        <v/>
      </c>
      <c r="AG11" s="12" t="str">
        <f t="shared" si="2"/>
        <v/>
      </c>
      <c r="AH11" s="12" t="str">
        <f t="shared" si="3"/>
        <v/>
      </c>
      <c r="AI11" s="12" t="str">
        <f t="shared" si="4"/>
        <v/>
      </c>
      <c r="AJ11" s="12" t="str">
        <f t="shared" si="5"/>
        <v/>
      </c>
      <c r="AK11" s="12" t="str">
        <f t="shared" si="6"/>
        <v/>
      </c>
      <c r="AM11" s="208"/>
      <c r="AN11" s="200"/>
      <c r="AO11" s="211"/>
      <c r="AP11" s="272"/>
      <c r="AQ11" s="272"/>
      <c r="AR11" s="35" t="s">
        <v>60</v>
      </c>
      <c r="AS11" s="36">
        <v>4</v>
      </c>
      <c r="AT11" s="32"/>
      <c r="AU11" s="19">
        <v>4</v>
      </c>
      <c r="AV11" s="19" t="s">
        <v>50</v>
      </c>
      <c r="AW11" s="11" t="s">
        <v>61</v>
      </c>
      <c r="AX11" s="11">
        <v>4</v>
      </c>
      <c r="AY11" s="11" t="s">
        <v>62</v>
      </c>
      <c r="AZ11" s="7"/>
      <c r="BA11" s="12" t="str">
        <f t="shared" si="25"/>
        <v/>
      </c>
      <c r="BB11" s="11" t="str">
        <f t="shared" si="7"/>
        <v/>
      </c>
      <c r="BC11" s="11" t="str">
        <f t="shared" si="8"/>
        <v/>
      </c>
      <c r="BD11" s="11" t="str">
        <f t="shared" si="9"/>
        <v/>
      </c>
      <c r="BE11" s="11" t="str">
        <f t="shared" si="10"/>
        <v/>
      </c>
      <c r="BF11" s="11" t="str">
        <f t="shared" si="11"/>
        <v/>
      </c>
      <c r="BG11" s="11" t="str">
        <f t="shared" si="12"/>
        <v/>
      </c>
      <c r="BH11" s="11" t="str">
        <f t="shared" si="13"/>
        <v/>
      </c>
      <c r="BI11" s="11" t="str">
        <f t="shared" si="14"/>
        <v/>
      </c>
      <c r="BL11" s="84" t="str">
        <f t="shared" si="15"/>
        <v/>
      </c>
      <c r="BM11" s="84" t="str">
        <f t="shared" si="16"/>
        <v/>
      </c>
      <c r="BN11" s="84" t="str">
        <f t="shared" si="17"/>
        <v/>
      </c>
      <c r="BO11" s="84" t="str">
        <f t="shared" si="18"/>
        <v/>
      </c>
      <c r="BP11" s="84" t="str">
        <f t="shared" si="19"/>
        <v/>
      </c>
      <c r="BQ11" s="84" t="str">
        <f t="shared" si="20"/>
        <v/>
      </c>
      <c r="BR11" s="84" t="str">
        <f t="shared" si="21"/>
        <v/>
      </c>
      <c r="BS11" s="84" t="str">
        <f t="shared" si="26"/>
        <v/>
      </c>
      <c r="BT11" s="84" t="str">
        <f t="shared" si="27"/>
        <v/>
      </c>
      <c r="BU11" s="84" t="str">
        <f t="shared" si="28"/>
        <v/>
      </c>
      <c r="BV11" s="84">
        <f t="shared" si="29"/>
        <v>0</v>
      </c>
      <c r="BW11" s="84" t="str">
        <f t="shared" si="30"/>
        <v/>
      </c>
      <c r="BX11" s="84" t="str">
        <f t="shared" si="31"/>
        <v/>
      </c>
      <c r="BY11" s="84" t="str">
        <f t="shared" si="32"/>
        <v/>
      </c>
    </row>
    <row r="12" spans="1:77" ht="21" customHeight="1" x14ac:dyDescent="0.15">
      <c r="A12" s="1" ph="1"/>
      <c r="B12" s="20">
        <v>5</v>
      </c>
      <c r="C12" s="21"/>
      <c r="D12" s="21"/>
      <c r="E12" s="22"/>
      <c r="F12" s="23"/>
      <c r="G12" s="22"/>
      <c r="H12" s="22"/>
      <c r="I12" s="169" t="str">
        <f t="shared" si="0"/>
        <v/>
      </c>
      <c r="J12" s="108"/>
      <c r="K12" s="109"/>
      <c r="L12" s="110"/>
      <c r="M12" s="24"/>
      <c r="N12" s="24"/>
      <c r="O12" s="24"/>
      <c r="P12" s="24"/>
      <c r="Q12" s="24"/>
      <c r="R12" s="24"/>
      <c r="S12" s="24"/>
      <c r="T12" s="25"/>
      <c r="U12" s="26"/>
      <c r="V12" s="27"/>
      <c r="W12" s="28"/>
      <c r="X12" s="24"/>
      <c r="Y12" s="29"/>
      <c r="Z12" s="22"/>
      <c r="AA12" s="30"/>
      <c r="AB12" s="163" t="str">
        <f t="shared" si="22"/>
        <v/>
      </c>
      <c r="AC12" s="164" t="str">
        <f t="shared" si="23"/>
        <v/>
      </c>
      <c r="AD12" s="165" t="str">
        <f t="shared" si="24"/>
        <v/>
      </c>
      <c r="AF12" s="12" t="str">
        <f t="shared" si="1"/>
        <v/>
      </c>
      <c r="AG12" s="12" t="str">
        <f t="shared" si="2"/>
        <v/>
      </c>
      <c r="AH12" s="12" t="str">
        <f t="shared" si="3"/>
        <v/>
      </c>
      <c r="AI12" s="12" t="str">
        <f t="shared" si="4"/>
        <v/>
      </c>
      <c r="AJ12" s="12" t="str">
        <f t="shared" si="5"/>
        <v/>
      </c>
      <c r="AK12" s="12" t="str">
        <f t="shared" si="6"/>
        <v/>
      </c>
      <c r="AM12" s="208"/>
      <c r="AN12" s="200"/>
      <c r="AO12" s="210">
        <v>2</v>
      </c>
      <c r="AP12" s="272" t="s">
        <v>310</v>
      </c>
      <c r="AQ12" s="272"/>
      <c r="AR12" s="35" t="s">
        <v>64</v>
      </c>
      <c r="AS12" s="36">
        <v>5</v>
      </c>
      <c r="AT12" s="32"/>
      <c r="AU12" s="19">
        <v>5</v>
      </c>
      <c r="AV12" s="19" t="s">
        <v>50</v>
      </c>
      <c r="AW12" s="11" t="s">
        <v>65</v>
      </c>
      <c r="AX12" s="11">
        <v>5</v>
      </c>
      <c r="AY12" s="11" t="s">
        <v>66</v>
      </c>
      <c r="AZ12" s="7"/>
      <c r="BA12" s="12" t="str">
        <f t="shared" si="25"/>
        <v/>
      </c>
      <c r="BB12" s="11" t="str">
        <f t="shared" si="7"/>
        <v/>
      </c>
      <c r="BC12" s="11" t="str">
        <f t="shared" si="8"/>
        <v/>
      </c>
      <c r="BD12" s="11" t="str">
        <f t="shared" si="9"/>
        <v/>
      </c>
      <c r="BE12" s="11" t="str">
        <f t="shared" si="10"/>
        <v/>
      </c>
      <c r="BF12" s="11" t="str">
        <f t="shared" si="11"/>
        <v/>
      </c>
      <c r="BG12" s="11" t="str">
        <f t="shared" si="12"/>
        <v/>
      </c>
      <c r="BH12" s="11" t="str">
        <f t="shared" si="13"/>
        <v/>
      </c>
      <c r="BI12" s="11" t="str">
        <f t="shared" si="14"/>
        <v/>
      </c>
      <c r="BL12" s="84" t="str">
        <f t="shared" si="15"/>
        <v/>
      </c>
      <c r="BM12" s="84" t="str">
        <f t="shared" si="16"/>
        <v/>
      </c>
      <c r="BN12" s="84" t="str">
        <f t="shared" si="17"/>
        <v/>
      </c>
      <c r="BO12" s="84" t="str">
        <f t="shared" si="18"/>
        <v/>
      </c>
      <c r="BP12" s="84" t="str">
        <f t="shared" si="19"/>
        <v/>
      </c>
      <c r="BQ12" s="84" t="str">
        <f t="shared" si="20"/>
        <v/>
      </c>
      <c r="BR12" s="84" t="str">
        <f t="shared" si="21"/>
        <v/>
      </c>
      <c r="BS12" s="84" t="str">
        <f t="shared" si="26"/>
        <v/>
      </c>
      <c r="BT12" s="84" t="str">
        <f t="shared" si="27"/>
        <v/>
      </c>
      <c r="BU12" s="84" t="str">
        <f t="shared" si="28"/>
        <v/>
      </c>
      <c r="BV12" s="84">
        <f t="shared" si="29"/>
        <v>0</v>
      </c>
      <c r="BW12" s="84" t="str">
        <f t="shared" si="30"/>
        <v/>
      </c>
      <c r="BX12" s="84" t="str">
        <f t="shared" si="31"/>
        <v/>
      </c>
      <c r="BY12" s="84" t="str">
        <f t="shared" si="32"/>
        <v/>
      </c>
    </row>
    <row r="13" spans="1:77" ht="21" customHeight="1" x14ac:dyDescent="0.15">
      <c r="A13" s="1" ph="1"/>
      <c r="B13" s="20">
        <v>6</v>
      </c>
      <c r="C13" s="21"/>
      <c r="D13" s="21"/>
      <c r="E13" s="22"/>
      <c r="F13" s="23"/>
      <c r="G13" s="22"/>
      <c r="H13" s="22"/>
      <c r="I13" s="169" t="str">
        <f t="shared" si="0"/>
        <v/>
      </c>
      <c r="J13" s="108"/>
      <c r="K13" s="109"/>
      <c r="L13" s="110"/>
      <c r="M13" s="24"/>
      <c r="N13" s="24"/>
      <c r="O13" s="24"/>
      <c r="P13" s="24"/>
      <c r="Q13" s="24"/>
      <c r="R13" s="24"/>
      <c r="S13" s="24"/>
      <c r="T13" s="25"/>
      <c r="U13" s="26"/>
      <c r="V13" s="27"/>
      <c r="W13" s="28"/>
      <c r="X13" s="24"/>
      <c r="Y13" s="29"/>
      <c r="Z13" s="22"/>
      <c r="AA13" s="30"/>
      <c r="AB13" s="163" t="str">
        <f t="shared" si="22"/>
        <v/>
      </c>
      <c r="AC13" s="164" t="str">
        <f t="shared" si="23"/>
        <v/>
      </c>
      <c r="AD13" s="165" t="str">
        <f t="shared" si="24"/>
        <v/>
      </c>
      <c r="AF13" s="12" t="str">
        <f t="shared" si="1"/>
        <v/>
      </c>
      <c r="AG13" s="12" t="str">
        <f t="shared" si="2"/>
        <v/>
      </c>
      <c r="AH13" s="12" t="str">
        <f t="shared" si="3"/>
        <v/>
      </c>
      <c r="AI13" s="12" t="str">
        <f t="shared" si="4"/>
        <v/>
      </c>
      <c r="AJ13" s="12" t="str">
        <f t="shared" si="5"/>
        <v/>
      </c>
      <c r="AK13" s="12" t="str">
        <f t="shared" si="6"/>
        <v/>
      </c>
      <c r="AM13" s="208"/>
      <c r="AN13" s="200"/>
      <c r="AO13" s="211"/>
      <c r="AP13" s="272"/>
      <c r="AQ13" s="272"/>
      <c r="AR13" s="35" t="s">
        <v>69</v>
      </c>
      <c r="AS13" s="36">
        <v>6</v>
      </c>
      <c r="AT13" s="32"/>
      <c r="AU13" s="19">
        <v>6</v>
      </c>
      <c r="AV13" s="19" t="s">
        <v>50</v>
      </c>
      <c r="AW13" s="11" t="s">
        <v>70</v>
      </c>
      <c r="AX13" s="11">
        <v>6</v>
      </c>
      <c r="AY13" s="11" t="s">
        <v>71</v>
      </c>
      <c r="AZ13" s="7"/>
      <c r="BA13" s="12" t="str">
        <f t="shared" si="25"/>
        <v/>
      </c>
      <c r="BB13" s="11" t="str">
        <f t="shared" si="7"/>
        <v/>
      </c>
      <c r="BC13" s="11" t="str">
        <f t="shared" si="8"/>
        <v/>
      </c>
      <c r="BD13" s="11" t="str">
        <f t="shared" si="9"/>
        <v/>
      </c>
      <c r="BE13" s="11" t="str">
        <f t="shared" si="10"/>
        <v/>
      </c>
      <c r="BF13" s="11" t="str">
        <f t="shared" si="11"/>
        <v/>
      </c>
      <c r="BG13" s="11" t="str">
        <f t="shared" si="12"/>
        <v/>
      </c>
      <c r="BH13" s="11" t="str">
        <f t="shared" si="13"/>
        <v/>
      </c>
      <c r="BI13" s="11" t="str">
        <f t="shared" si="14"/>
        <v/>
      </c>
      <c r="BL13" s="84" t="str">
        <f t="shared" si="15"/>
        <v/>
      </c>
      <c r="BM13" s="84" t="str">
        <f t="shared" si="16"/>
        <v/>
      </c>
      <c r="BN13" s="84" t="str">
        <f t="shared" si="17"/>
        <v/>
      </c>
      <c r="BO13" s="84" t="str">
        <f t="shared" si="18"/>
        <v/>
      </c>
      <c r="BP13" s="84" t="str">
        <f t="shared" si="19"/>
        <v/>
      </c>
      <c r="BQ13" s="84" t="str">
        <f t="shared" si="20"/>
        <v/>
      </c>
      <c r="BR13" s="84" t="str">
        <f t="shared" si="21"/>
        <v/>
      </c>
      <c r="BS13" s="84" t="str">
        <f t="shared" si="26"/>
        <v/>
      </c>
      <c r="BT13" s="84" t="str">
        <f t="shared" si="27"/>
        <v/>
      </c>
      <c r="BU13" s="84" t="str">
        <f t="shared" si="28"/>
        <v/>
      </c>
      <c r="BV13" s="84">
        <f t="shared" si="29"/>
        <v>0</v>
      </c>
      <c r="BW13" s="84" t="str">
        <f t="shared" si="30"/>
        <v/>
      </c>
      <c r="BX13" s="84" t="str">
        <f t="shared" si="31"/>
        <v/>
      </c>
      <c r="BY13" s="84" t="str">
        <f t="shared" si="32"/>
        <v/>
      </c>
    </row>
    <row r="14" spans="1:77" ht="21" customHeight="1" x14ac:dyDescent="0.15">
      <c r="A14" s="1" ph="1"/>
      <c r="B14" s="20">
        <v>7</v>
      </c>
      <c r="C14" s="21"/>
      <c r="D14" s="21"/>
      <c r="E14" s="22"/>
      <c r="F14" s="23"/>
      <c r="G14" s="22"/>
      <c r="H14" s="22"/>
      <c r="I14" s="169" t="str">
        <f t="shared" si="0"/>
        <v/>
      </c>
      <c r="J14" s="108"/>
      <c r="K14" s="109"/>
      <c r="L14" s="110"/>
      <c r="M14" s="24"/>
      <c r="N14" s="24"/>
      <c r="O14" s="24"/>
      <c r="P14" s="24"/>
      <c r="Q14" s="24"/>
      <c r="R14" s="24"/>
      <c r="S14" s="24"/>
      <c r="T14" s="25"/>
      <c r="U14" s="26"/>
      <c r="V14" s="27"/>
      <c r="W14" s="28"/>
      <c r="X14" s="24"/>
      <c r="Y14" s="29"/>
      <c r="Z14" s="22"/>
      <c r="AA14" s="30"/>
      <c r="AB14" s="163" t="str">
        <f t="shared" si="22"/>
        <v/>
      </c>
      <c r="AC14" s="164" t="str">
        <f t="shared" si="23"/>
        <v/>
      </c>
      <c r="AD14" s="165" t="str">
        <f t="shared" si="24"/>
        <v/>
      </c>
      <c r="AF14" s="12" t="str">
        <f t="shared" si="1"/>
        <v/>
      </c>
      <c r="AG14" s="12" t="str">
        <f t="shared" si="2"/>
        <v/>
      </c>
      <c r="AH14" s="12" t="str">
        <f t="shared" si="3"/>
        <v/>
      </c>
      <c r="AI14" s="12" t="str">
        <f t="shared" si="4"/>
        <v/>
      </c>
      <c r="AJ14" s="12" t="str">
        <f t="shared" si="5"/>
        <v/>
      </c>
      <c r="AK14" s="12" t="str">
        <f t="shared" si="6"/>
        <v/>
      </c>
      <c r="AM14" s="208"/>
      <c r="AN14" s="201"/>
      <c r="AO14" s="83">
        <v>3</v>
      </c>
      <c r="AP14" s="272" t="s">
        <v>63</v>
      </c>
      <c r="AQ14" s="272"/>
      <c r="AR14" s="35" t="s">
        <v>73</v>
      </c>
      <c r="AS14" s="36">
        <v>7</v>
      </c>
      <c r="AT14" s="32"/>
      <c r="AU14" s="19">
        <v>7</v>
      </c>
      <c r="AV14" s="19" t="s">
        <v>50</v>
      </c>
      <c r="AW14" s="11" t="s">
        <v>74</v>
      </c>
      <c r="AX14" s="11">
        <v>7</v>
      </c>
      <c r="AY14" s="11" t="s">
        <v>75</v>
      </c>
      <c r="AZ14" s="7"/>
      <c r="BA14" s="12" t="str">
        <f t="shared" si="25"/>
        <v/>
      </c>
      <c r="BB14" s="11" t="str">
        <f t="shared" si="7"/>
        <v/>
      </c>
      <c r="BC14" s="11" t="str">
        <f t="shared" si="8"/>
        <v/>
      </c>
      <c r="BD14" s="11" t="str">
        <f t="shared" si="9"/>
        <v/>
      </c>
      <c r="BE14" s="11" t="str">
        <f t="shared" si="10"/>
        <v/>
      </c>
      <c r="BF14" s="11" t="str">
        <f t="shared" si="11"/>
        <v/>
      </c>
      <c r="BG14" s="11" t="str">
        <f t="shared" si="12"/>
        <v/>
      </c>
      <c r="BH14" s="11" t="str">
        <f t="shared" si="13"/>
        <v/>
      </c>
      <c r="BI14" s="11" t="str">
        <f t="shared" si="14"/>
        <v/>
      </c>
      <c r="BL14" s="84" t="str">
        <f t="shared" si="15"/>
        <v/>
      </c>
      <c r="BM14" s="84" t="str">
        <f t="shared" si="16"/>
        <v/>
      </c>
      <c r="BN14" s="84" t="str">
        <f t="shared" si="17"/>
        <v/>
      </c>
      <c r="BO14" s="84" t="str">
        <f t="shared" si="18"/>
        <v/>
      </c>
      <c r="BP14" s="84" t="str">
        <f t="shared" si="19"/>
        <v/>
      </c>
      <c r="BQ14" s="84" t="str">
        <f t="shared" si="20"/>
        <v/>
      </c>
      <c r="BR14" s="84" t="str">
        <f t="shared" si="21"/>
        <v/>
      </c>
      <c r="BS14" s="84" t="str">
        <f t="shared" si="26"/>
        <v/>
      </c>
      <c r="BT14" s="84" t="str">
        <f t="shared" si="27"/>
        <v/>
      </c>
      <c r="BU14" s="84" t="str">
        <f t="shared" si="28"/>
        <v/>
      </c>
      <c r="BV14" s="84">
        <f t="shared" si="29"/>
        <v>0</v>
      </c>
      <c r="BW14" s="84" t="str">
        <f t="shared" si="30"/>
        <v/>
      </c>
      <c r="BX14" s="84" t="str">
        <f t="shared" si="31"/>
        <v/>
      </c>
      <c r="BY14" s="84" t="str">
        <f t="shared" si="32"/>
        <v/>
      </c>
    </row>
    <row r="15" spans="1:77" ht="21" customHeight="1" x14ac:dyDescent="0.15">
      <c r="A15" s="1" ph="1"/>
      <c r="B15" s="20">
        <v>8</v>
      </c>
      <c r="C15" s="21"/>
      <c r="D15" s="21"/>
      <c r="E15" s="22"/>
      <c r="F15" s="23"/>
      <c r="G15" s="22"/>
      <c r="H15" s="22"/>
      <c r="I15" s="169" t="str">
        <f t="shared" si="0"/>
        <v/>
      </c>
      <c r="J15" s="108"/>
      <c r="K15" s="109"/>
      <c r="L15" s="110"/>
      <c r="M15" s="24"/>
      <c r="N15" s="24"/>
      <c r="O15" s="24"/>
      <c r="P15" s="24"/>
      <c r="Q15" s="24"/>
      <c r="R15" s="24"/>
      <c r="S15" s="24"/>
      <c r="T15" s="25"/>
      <c r="U15" s="26"/>
      <c r="V15" s="27"/>
      <c r="W15" s="28"/>
      <c r="X15" s="24"/>
      <c r="Y15" s="29"/>
      <c r="Z15" s="22"/>
      <c r="AA15" s="30"/>
      <c r="AB15" s="163" t="str">
        <f t="shared" si="22"/>
        <v/>
      </c>
      <c r="AC15" s="164" t="str">
        <f t="shared" si="23"/>
        <v/>
      </c>
      <c r="AD15" s="165" t="str">
        <f t="shared" si="24"/>
        <v/>
      </c>
      <c r="AF15" s="12" t="str">
        <f t="shared" si="1"/>
        <v/>
      </c>
      <c r="AG15" s="12" t="str">
        <f t="shared" si="2"/>
        <v/>
      </c>
      <c r="AH15" s="12" t="str">
        <f t="shared" si="3"/>
        <v/>
      </c>
      <c r="AI15" s="12" t="str">
        <f t="shared" si="4"/>
        <v/>
      </c>
      <c r="AJ15" s="12" t="str">
        <f t="shared" si="5"/>
        <v/>
      </c>
      <c r="AK15" s="12" t="str">
        <f t="shared" si="6"/>
        <v/>
      </c>
      <c r="AM15" s="208"/>
      <c r="AN15" s="199" t="s">
        <v>67</v>
      </c>
      <c r="AO15" s="83">
        <v>4</v>
      </c>
      <c r="AP15" s="272" t="s">
        <v>68</v>
      </c>
      <c r="AQ15" s="272"/>
      <c r="AR15" s="35" t="s">
        <v>77</v>
      </c>
      <c r="AS15" s="36">
        <v>8</v>
      </c>
      <c r="AT15" s="32"/>
      <c r="AU15" s="19">
        <v>8</v>
      </c>
      <c r="AV15" s="19" t="s">
        <v>50</v>
      </c>
      <c r="AW15" s="40" t="s">
        <v>78</v>
      </c>
      <c r="AX15" s="11">
        <v>9</v>
      </c>
      <c r="AY15" s="11" t="s">
        <v>79</v>
      </c>
      <c r="AZ15" s="7"/>
      <c r="BA15" s="12" t="str">
        <f t="shared" si="25"/>
        <v/>
      </c>
      <c r="BB15" s="11" t="str">
        <f t="shared" si="7"/>
        <v/>
      </c>
      <c r="BC15" s="11" t="str">
        <f t="shared" si="8"/>
        <v/>
      </c>
      <c r="BD15" s="11" t="str">
        <f t="shared" si="9"/>
        <v/>
      </c>
      <c r="BE15" s="11" t="str">
        <f t="shared" si="10"/>
        <v/>
      </c>
      <c r="BF15" s="11" t="str">
        <f t="shared" si="11"/>
        <v/>
      </c>
      <c r="BG15" s="11" t="str">
        <f t="shared" si="12"/>
        <v/>
      </c>
      <c r="BH15" s="11" t="str">
        <f t="shared" si="13"/>
        <v/>
      </c>
      <c r="BI15" s="11" t="str">
        <f t="shared" si="14"/>
        <v/>
      </c>
      <c r="BL15" s="84" t="str">
        <f t="shared" si="15"/>
        <v/>
      </c>
      <c r="BM15" s="84" t="str">
        <f t="shared" si="16"/>
        <v/>
      </c>
      <c r="BN15" s="84" t="str">
        <f t="shared" si="17"/>
        <v/>
      </c>
      <c r="BO15" s="84" t="str">
        <f t="shared" si="18"/>
        <v/>
      </c>
      <c r="BP15" s="84" t="str">
        <f t="shared" si="19"/>
        <v/>
      </c>
      <c r="BQ15" s="84" t="str">
        <f t="shared" si="20"/>
        <v/>
      </c>
      <c r="BR15" s="84" t="str">
        <f t="shared" si="21"/>
        <v/>
      </c>
      <c r="BS15" s="84" t="str">
        <f t="shared" si="26"/>
        <v/>
      </c>
      <c r="BT15" s="84" t="str">
        <f t="shared" si="27"/>
        <v/>
      </c>
      <c r="BU15" s="84" t="str">
        <f t="shared" si="28"/>
        <v/>
      </c>
      <c r="BV15" s="84">
        <f t="shared" si="29"/>
        <v>0</v>
      </c>
      <c r="BW15" s="84" t="str">
        <f t="shared" si="30"/>
        <v/>
      </c>
      <c r="BX15" s="84" t="str">
        <f t="shared" si="31"/>
        <v/>
      </c>
      <c r="BY15" s="84" t="str">
        <f t="shared" si="32"/>
        <v/>
      </c>
    </row>
    <row r="16" spans="1:77" ht="21" customHeight="1" x14ac:dyDescent="0.15">
      <c r="A16" s="1" ph="1"/>
      <c r="B16" s="20">
        <v>9</v>
      </c>
      <c r="C16" s="21"/>
      <c r="D16" s="21"/>
      <c r="E16" s="22"/>
      <c r="F16" s="23"/>
      <c r="G16" s="22"/>
      <c r="H16" s="22"/>
      <c r="I16" s="169" t="str">
        <f t="shared" si="0"/>
        <v/>
      </c>
      <c r="J16" s="108"/>
      <c r="K16" s="109"/>
      <c r="L16" s="110"/>
      <c r="M16" s="24"/>
      <c r="N16" s="24"/>
      <c r="O16" s="24"/>
      <c r="P16" s="24"/>
      <c r="Q16" s="24"/>
      <c r="R16" s="24"/>
      <c r="S16" s="24"/>
      <c r="T16" s="25"/>
      <c r="U16" s="26"/>
      <c r="V16" s="27"/>
      <c r="W16" s="28"/>
      <c r="X16" s="24"/>
      <c r="Y16" s="29"/>
      <c r="Z16" s="22"/>
      <c r="AA16" s="30"/>
      <c r="AB16" s="163" t="str">
        <f t="shared" si="22"/>
        <v/>
      </c>
      <c r="AC16" s="164" t="str">
        <f t="shared" si="23"/>
        <v/>
      </c>
      <c r="AD16" s="165" t="str">
        <f t="shared" si="24"/>
        <v/>
      </c>
      <c r="AF16" s="12" t="str">
        <f t="shared" si="1"/>
        <v/>
      </c>
      <c r="AG16" s="12" t="str">
        <f t="shared" si="2"/>
        <v/>
      </c>
      <c r="AH16" s="12" t="str">
        <f t="shared" si="3"/>
        <v/>
      </c>
      <c r="AI16" s="12" t="str">
        <f t="shared" si="4"/>
        <v/>
      </c>
      <c r="AJ16" s="12" t="str">
        <f t="shared" si="5"/>
        <v/>
      </c>
      <c r="AK16" s="12" t="str">
        <f t="shared" si="6"/>
        <v/>
      </c>
      <c r="AM16" s="208"/>
      <c r="AN16" s="200"/>
      <c r="AO16" s="83">
        <v>5</v>
      </c>
      <c r="AP16" s="272" t="s">
        <v>72</v>
      </c>
      <c r="AQ16" s="272"/>
      <c r="AR16" s="35" t="s">
        <v>81</v>
      </c>
      <c r="AS16" s="36">
        <v>9</v>
      </c>
      <c r="AT16" s="32"/>
      <c r="AU16" s="19">
        <v>9</v>
      </c>
      <c r="AV16" s="19" t="s">
        <v>50</v>
      </c>
      <c r="AW16" s="11" t="s">
        <v>82</v>
      </c>
      <c r="AX16" s="11">
        <v>10</v>
      </c>
      <c r="AY16" s="11" t="s">
        <v>83</v>
      </c>
      <c r="AZ16" s="7"/>
      <c r="BA16" s="12" t="str">
        <f t="shared" si="25"/>
        <v/>
      </c>
      <c r="BB16" s="11" t="str">
        <f t="shared" si="7"/>
        <v/>
      </c>
      <c r="BC16" s="11" t="str">
        <f t="shared" si="8"/>
        <v/>
      </c>
      <c r="BD16" s="11" t="str">
        <f t="shared" si="9"/>
        <v/>
      </c>
      <c r="BE16" s="11" t="str">
        <f t="shared" si="10"/>
        <v/>
      </c>
      <c r="BF16" s="11" t="str">
        <f t="shared" si="11"/>
        <v/>
      </c>
      <c r="BG16" s="11" t="str">
        <f t="shared" si="12"/>
        <v/>
      </c>
      <c r="BH16" s="11" t="str">
        <f t="shared" si="13"/>
        <v/>
      </c>
      <c r="BI16" s="11" t="str">
        <f t="shared" si="14"/>
        <v/>
      </c>
      <c r="BL16" s="84" t="str">
        <f t="shared" si="15"/>
        <v/>
      </c>
      <c r="BM16" s="84" t="str">
        <f t="shared" si="16"/>
        <v/>
      </c>
      <c r="BN16" s="84" t="str">
        <f t="shared" si="17"/>
        <v/>
      </c>
      <c r="BO16" s="84" t="str">
        <f t="shared" si="18"/>
        <v/>
      </c>
      <c r="BP16" s="84" t="str">
        <f t="shared" si="19"/>
        <v/>
      </c>
      <c r="BQ16" s="84" t="str">
        <f t="shared" si="20"/>
        <v/>
      </c>
      <c r="BR16" s="84" t="str">
        <f t="shared" si="21"/>
        <v/>
      </c>
      <c r="BS16" s="84" t="str">
        <f t="shared" si="26"/>
        <v/>
      </c>
      <c r="BT16" s="84" t="str">
        <f t="shared" si="27"/>
        <v/>
      </c>
      <c r="BU16" s="84" t="str">
        <f t="shared" si="28"/>
        <v/>
      </c>
      <c r="BV16" s="84">
        <f t="shared" si="29"/>
        <v>0</v>
      </c>
      <c r="BW16" s="84" t="str">
        <f t="shared" si="30"/>
        <v/>
      </c>
      <c r="BX16" s="84" t="str">
        <f t="shared" si="31"/>
        <v/>
      </c>
      <c r="BY16" s="84" t="str">
        <f t="shared" si="32"/>
        <v/>
      </c>
    </row>
    <row r="17" spans="1:77" ht="21" customHeight="1" x14ac:dyDescent="0.15">
      <c r="A17" s="1" ph="1"/>
      <c r="B17" s="20">
        <v>10</v>
      </c>
      <c r="C17" s="21"/>
      <c r="D17" s="21"/>
      <c r="E17" s="22"/>
      <c r="F17" s="23"/>
      <c r="G17" s="22"/>
      <c r="H17" s="22"/>
      <c r="I17" s="169" t="str">
        <f t="shared" si="0"/>
        <v/>
      </c>
      <c r="J17" s="108"/>
      <c r="K17" s="109"/>
      <c r="L17" s="110"/>
      <c r="M17" s="24"/>
      <c r="N17" s="24"/>
      <c r="O17" s="24"/>
      <c r="P17" s="24"/>
      <c r="Q17" s="24"/>
      <c r="R17" s="24"/>
      <c r="S17" s="24"/>
      <c r="T17" s="25"/>
      <c r="U17" s="26"/>
      <c r="V17" s="27"/>
      <c r="W17" s="28"/>
      <c r="X17" s="24"/>
      <c r="Y17" s="29"/>
      <c r="Z17" s="22"/>
      <c r="AA17" s="30"/>
      <c r="AB17" s="163" t="str">
        <f t="shared" si="22"/>
        <v/>
      </c>
      <c r="AC17" s="164" t="str">
        <f t="shared" si="23"/>
        <v/>
      </c>
      <c r="AD17" s="165" t="str">
        <f t="shared" si="24"/>
        <v/>
      </c>
      <c r="AF17" s="12" t="str">
        <f t="shared" si="1"/>
        <v/>
      </c>
      <c r="AG17" s="12" t="str">
        <f t="shared" si="2"/>
        <v/>
      </c>
      <c r="AH17" s="12" t="str">
        <f t="shared" si="3"/>
        <v/>
      </c>
      <c r="AI17" s="12" t="str">
        <f t="shared" si="4"/>
        <v/>
      </c>
      <c r="AJ17" s="12" t="str">
        <f t="shared" si="5"/>
        <v/>
      </c>
      <c r="AK17" s="12" t="str">
        <f t="shared" si="6"/>
        <v/>
      </c>
      <c r="AM17" s="208"/>
      <c r="AN17" s="200"/>
      <c r="AO17" s="83">
        <v>6</v>
      </c>
      <c r="AP17" s="272" t="s">
        <v>76</v>
      </c>
      <c r="AQ17" s="272"/>
      <c r="AR17" s="35" t="s">
        <v>85</v>
      </c>
      <c r="AS17" s="41" t="s">
        <v>86</v>
      </c>
      <c r="AT17" s="32"/>
      <c r="AU17" s="19">
        <v>10</v>
      </c>
      <c r="AV17" s="19" t="s">
        <v>50</v>
      </c>
      <c r="AW17" s="11" t="s">
        <v>53</v>
      </c>
      <c r="AX17" s="11">
        <v>11</v>
      </c>
      <c r="AY17" s="11" t="s">
        <v>87</v>
      </c>
      <c r="AZ17" s="7"/>
      <c r="BA17" s="12" t="str">
        <f t="shared" si="25"/>
        <v/>
      </c>
      <c r="BB17" s="11" t="str">
        <f t="shared" si="7"/>
        <v/>
      </c>
      <c r="BC17" s="11" t="str">
        <f t="shared" si="8"/>
        <v/>
      </c>
      <c r="BD17" s="11" t="str">
        <f t="shared" si="9"/>
        <v/>
      </c>
      <c r="BE17" s="11" t="str">
        <f t="shared" si="10"/>
        <v/>
      </c>
      <c r="BF17" s="11" t="str">
        <f t="shared" si="11"/>
        <v/>
      </c>
      <c r="BG17" s="11" t="str">
        <f t="shared" si="12"/>
        <v/>
      </c>
      <c r="BH17" s="11" t="str">
        <f t="shared" si="13"/>
        <v/>
      </c>
      <c r="BI17" s="11" t="str">
        <f t="shared" si="14"/>
        <v/>
      </c>
      <c r="BL17" s="84" t="str">
        <f t="shared" si="15"/>
        <v/>
      </c>
      <c r="BM17" s="84" t="str">
        <f t="shared" si="16"/>
        <v/>
      </c>
      <c r="BN17" s="84" t="str">
        <f t="shared" si="17"/>
        <v/>
      </c>
      <c r="BO17" s="84" t="str">
        <f t="shared" si="18"/>
        <v/>
      </c>
      <c r="BP17" s="84" t="str">
        <f t="shared" si="19"/>
        <v/>
      </c>
      <c r="BQ17" s="84" t="str">
        <f t="shared" si="20"/>
        <v/>
      </c>
      <c r="BR17" s="84" t="str">
        <f t="shared" si="21"/>
        <v/>
      </c>
      <c r="BS17" s="84" t="str">
        <f t="shared" si="26"/>
        <v/>
      </c>
      <c r="BT17" s="84" t="str">
        <f t="shared" si="27"/>
        <v/>
      </c>
      <c r="BU17" s="84" t="str">
        <f t="shared" si="28"/>
        <v/>
      </c>
      <c r="BV17" s="84">
        <f t="shared" si="29"/>
        <v>0</v>
      </c>
      <c r="BW17" s="84" t="str">
        <f t="shared" si="30"/>
        <v/>
      </c>
      <c r="BX17" s="84" t="str">
        <f t="shared" si="31"/>
        <v/>
      </c>
      <c r="BY17" s="84" t="str">
        <f t="shared" si="32"/>
        <v/>
      </c>
    </row>
    <row r="18" spans="1:77" ht="21" customHeight="1" x14ac:dyDescent="0.15">
      <c r="A18" s="1" ph="1"/>
      <c r="B18" s="20">
        <v>11</v>
      </c>
      <c r="C18" s="21"/>
      <c r="D18" s="21"/>
      <c r="E18" s="22"/>
      <c r="F18" s="23"/>
      <c r="G18" s="22"/>
      <c r="H18" s="22"/>
      <c r="I18" s="169" t="str">
        <f t="shared" si="0"/>
        <v/>
      </c>
      <c r="J18" s="108"/>
      <c r="K18" s="109"/>
      <c r="L18" s="110"/>
      <c r="M18" s="24"/>
      <c r="N18" s="24"/>
      <c r="O18" s="24"/>
      <c r="P18" s="24"/>
      <c r="Q18" s="24"/>
      <c r="R18" s="24"/>
      <c r="S18" s="24"/>
      <c r="T18" s="25"/>
      <c r="U18" s="26"/>
      <c r="V18" s="27"/>
      <c r="W18" s="28"/>
      <c r="X18" s="24"/>
      <c r="Y18" s="29"/>
      <c r="Z18" s="22"/>
      <c r="AA18" s="30"/>
      <c r="AB18" s="163" t="str">
        <f t="shared" si="22"/>
        <v/>
      </c>
      <c r="AC18" s="164" t="str">
        <f t="shared" si="23"/>
        <v/>
      </c>
      <c r="AD18" s="165" t="str">
        <f t="shared" si="24"/>
        <v/>
      </c>
      <c r="AF18" s="12" t="str">
        <f t="shared" si="1"/>
        <v/>
      </c>
      <c r="AG18" s="12" t="str">
        <f t="shared" si="2"/>
        <v/>
      </c>
      <c r="AH18" s="12" t="str">
        <f t="shared" si="3"/>
        <v/>
      </c>
      <c r="AI18" s="12" t="str">
        <f t="shared" si="4"/>
        <v/>
      </c>
      <c r="AJ18" s="12" t="str">
        <f t="shared" si="5"/>
        <v/>
      </c>
      <c r="AK18" s="12" t="str">
        <f t="shared" si="6"/>
        <v/>
      </c>
      <c r="AM18" s="208"/>
      <c r="AN18" s="200"/>
      <c r="AO18" s="83">
        <v>7</v>
      </c>
      <c r="AP18" s="272" t="s">
        <v>80</v>
      </c>
      <c r="AQ18" s="272"/>
      <c r="AR18" s="35" t="s">
        <v>89</v>
      </c>
      <c r="AS18" s="41" t="s">
        <v>90</v>
      </c>
      <c r="AT18" s="32"/>
      <c r="AU18" s="19">
        <v>11</v>
      </c>
      <c r="AV18" s="19" t="s">
        <v>50</v>
      </c>
      <c r="AW18" s="11" t="s">
        <v>91</v>
      </c>
      <c r="AX18" s="11">
        <v>12</v>
      </c>
      <c r="AY18" s="11" t="s">
        <v>92</v>
      </c>
      <c r="AZ18" s="7"/>
      <c r="BA18" s="12" t="str">
        <f t="shared" si="25"/>
        <v/>
      </c>
      <c r="BB18" s="11" t="str">
        <f t="shared" si="7"/>
        <v/>
      </c>
      <c r="BC18" s="11" t="str">
        <f t="shared" si="8"/>
        <v/>
      </c>
      <c r="BD18" s="11" t="str">
        <f t="shared" si="9"/>
        <v/>
      </c>
      <c r="BE18" s="11" t="str">
        <f t="shared" si="10"/>
        <v/>
      </c>
      <c r="BF18" s="11" t="str">
        <f t="shared" si="11"/>
        <v/>
      </c>
      <c r="BG18" s="11" t="str">
        <f t="shared" si="12"/>
        <v/>
      </c>
      <c r="BH18" s="11" t="str">
        <f t="shared" si="13"/>
        <v/>
      </c>
      <c r="BI18" s="11" t="str">
        <f t="shared" si="14"/>
        <v/>
      </c>
      <c r="BL18" s="84" t="str">
        <f t="shared" si="15"/>
        <v/>
      </c>
      <c r="BM18" s="84" t="str">
        <f t="shared" si="16"/>
        <v/>
      </c>
      <c r="BN18" s="84" t="str">
        <f t="shared" si="17"/>
        <v/>
      </c>
      <c r="BO18" s="84" t="str">
        <f t="shared" si="18"/>
        <v/>
      </c>
      <c r="BP18" s="84" t="str">
        <f t="shared" si="19"/>
        <v/>
      </c>
      <c r="BQ18" s="84" t="str">
        <f t="shared" si="20"/>
        <v/>
      </c>
      <c r="BR18" s="84" t="str">
        <f t="shared" si="21"/>
        <v/>
      </c>
      <c r="BS18" s="84" t="str">
        <f t="shared" si="26"/>
        <v/>
      </c>
      <c r="BT18" s="84" t="str">
        <f t="shared" si="27"/>
        <v/>
      </c>
      <c r="BU18" s="84" t="str">
        <f t="shared" si="28"/>
        <v/>
      </c>
      <c r="BV18" s="84">
        <f t="shared" si="29"/>
        <v>0</v>
      </c>
      <c r="BW18" s="84" t="str">
        <f t="shared" si="30"/>
        <v/>
      </c>
      <c r="BX18" s="84" t="str">
        <f t="shared" si="31"/>
        <v/>
      </c>
      <c r="BY18" s="84" t="str">
        <f t="shared" si="32"/>
        <v/>
      </c>
    </row>
    <row r="19" spans="1:77" ht="21" customHeight="1" x14ac:dyDescent="0.15">
      <c r="A19" s="1" ph="1"/>
      <c r="B19" s="20">
        <v>12</v>
      </c>
      <c r="C19" s="21"/>
      <c r="D19" s="21"/>
      <c r="E19" s="22"/>
      <c r="F19" s="23"/>
      <c r="G19" s="22"/>
      <c r="H19" s="22"/>
      <c r="I19" s="169" t="str">
        <f t="shared" si="0"/>
        <v/>
      </c>
      <c r="J19" s="108"/>
      <c r="K19" s="109"/>
      <c r="L19" s="110"/>
      <c r="M19" s="24"/>
      <c r="N19" s="24"/>
      <c r="O19" s="24"/>
      <c r="P19" s="24"/>
      <c r="Q19" s="24"/>
      <c r="R19" s="24"/>
      <c r="S19" s="24"/>
      <c r="T19" s="25"/>
      <c r="U19" s="26"/>
      <c r="V19" s="27"/>
      <c r="W19" s="28"/>
      <c r="X19" s="24"/>
      <c r="Y19" s="29"/>
      <c r="Z19" s="22"/>
      <c r="AA19" s="30"/>
      <c r="AB19" s="163" t="str">
        <f t="shared" si="22"/>
        <v/>
      </c>
      <c r="AC19" s="164" t="str">
        <f t="shared" si="23"/>
        <v/>
      </c>
      <c r="AD19" s="165" t="str">
        <f t="shared" si="24"/>
        <v/>
      </c>
      <c r="AF19" s="12" t="str">
        <f t="shared" si="1"/>
        <v/>
      </c>
      <c r="AG19" s="12" t="str">
        <f t="shared" si="2"/>
        <v/>
      </c>
      <c r="AH19" s="12" t="str">
        <f t="shared" si="3"/>
        <v/>
      </c>
      <c r="AI19" s="12" t="str">
        <f t="shared" si="4"/>
        <v/>
      </c>
      <c r="AJ19" s="12" t="str">
        <f t="shared" si="5"/>
        <v/>
      </c>
      <c r="AK19" s="12" t="str">
        <f t="shared" si="6"/>
        <v/>
      </c>
      <c r="AM19" s="208"/>
      <c r="AN19" s="201"/>
      <c r="AO19" s="83">
        <v>8</v>
      </c>
      <c r="AP19" s="272" t="s">
        <v>84</v>
      </c>
      <c r="AQ19" s="272"/>
      <c r="AR19" s="35" t="s">
        <v>94</v>
      </c>
      <c r="AS19" s="41" t="s">
        <v>95</v>
      </c>
      <c r="AT19" s="32"/>
      <c r="AU19" s="19">
        <v>12</v>
      </c>
      <c r="AV19" s="19" t="s">
        <v>50</v>
      </c>
      <c r="AW19" s="11" t="s">
        <v>96</v>
      </c>
      <c r="AX19" s="11">
        <v>13</v>
      </c>
      <c r="AY19" s="11" t="s">
        <v>97</v>
      </c>
      <c r="AZ19" s="2"/>
      <c r="BA19" s="12" t="str">
        <f t="shared" si="25"/>
        <v/>
      </c>
      <c r="BB19" s="11" t="str">
        <f t="shared" si="7"/>
        <v/>
      </c>
      <c r="BC19" s="11" t="str">
        <f t="shared" si="8"/>
        <v/>
      </c>
      <c r="BD19" s="11" t="str">
        <f t="shared" si="9"/>
        <v/>
      </c>
      <c r="BE19" s="11" t="str">
        <f t="shared" si="10"/>
        <v/>
      </c>
      <c r="BF19" s="11" t="str">
        <f t="shared" si="11"/>
        <v/>
      </c>
      <c r="BG19" s="11" t="str">
        <f t="shared" si="12"/>
        <v/>
      </c>
      <c r="BH19" s="11" t="str">
        <f t="shared" si="13"/>
        <v/>
      </c>
      <c r="BI19" s="11" t="str">
        <f t="shared" si="14"/>
        <v/>
      </c>
      <c r="BL19" s="84" t="str">
        <f t="shared" si="15"/>
        <v/>
      </c>
      <c r="BM19" s="84" t="str">
        <f t="shared" si="16"/>
        <v/>
      </c>
      <c r="BN19" s="84" t="str">
        <f t="shared" si="17"/>
        <v/>
      </c>
      <c r="BO19" s="84" t="str">
        <f t="shared" si="18"/>
        <v/>
      </c>
      <c r="BP19" s="84" t="str">
        <f t="shared" si="19"/>
        <v/>
      </c>
      <c r="BQ19" s="84" t="str">
        <f t="shared" si="20"/>
        <v/>
      </c>
      <c r="BR19" s="84" t="str">
        <f t="shared" si="21"/>
        <v/>
      </c>
      <c r="BS19" s="84" t="str">
        <f t="shared" si="26"/>
        <v/>
      </c>
      <c r="BT19" s="84" t="str">
        <f t="shared" si="27"/>
        <v/>
      </c>
      <c r="BU19" s="84" t="str">
        <f t="shared" si="28"/>
        <v/>
      </c>
      <c r="BV19" s="84">
        <f t="shared" si="29"/>
        <v>0</v>
      </c>
      <c r="BW19" s="84" t="str">
        <f t="shared" si="30"/>
        <v/>
      </c>
      <c r="BX19" s="84" t="str">
        <f t="shared" si="31"/>
        <v/>
      </c>
      <c r="BY19" s="84" t="str">
        <f t="shared" si="32"/>
        <v/>
      </c>
    </row>
    <row r="20" spans="1:77" ht="21" customHeight="1" x14ac:dyDescent="0.15">
      <c r="A20" s="1" ph="1"/>
      <c r="B20" s="20">
        <v>13</v>
      </c>
      <c r="C20" s="21"/>
      <c r="D20" s="21"/>
      <c r="E20" s="22"/>
      <c r="F20" s="23"/>
      <c r="G20" s="22"/>
      <c r="H20" s="22"/>
      <c r="I20" s="169" t="str">
        <f t="shared" si="0"/>
        <v/>
      </c>
      <c r="J20" s="108"/>
      <c r="K20" s="109"/>
      <c r="L20" s="110"/>
      <c r="M20" s="24"/>
      <c r="N20" s="24"/>
      <c r="O20" s="24"/>
      <c r="P20" s="24"/>
      <c r="Q20" s="24"/>
      <c r="R20" s="24"/>
      <c r="S20" s="24"/>
      <c r="T20" s="25"/>
      <c r="U20" s="26"/>
      <c r="V20" s="27"/>
      <c r="W20" s="28"/>
      <c r="X20" s="24"/>
      <c r="Y20" s="29"/>
      <c r="Z20" s="22"/>
      <c r="AA20" s="30"/>
      <c r="AB20" s="163" t="str">
        <f t="shared" si="22"/>
        <v/>
      </c>
      <c r="AC20" s="164" t="str">
        <f t="shared" si="23"/>
        <v/>
      </c>
      <c r="AD20" s="165" t="str">
        <f t="shared" si="24"/>
        <v/>
      </c>
      <c r="AF20" s="12" t="str">
        <f t="shared" si="1"/>
        <v/>
      </c>
      <c r="AG20" s="12" t="str">
        <f t="shared" si="2"/>
        <v/>
      </c>
      <c r="AH20" s="12" t="str">
        <f t="shared" si="3"/>
        <v/>
      </c>
      <c r="AI20" s="12" t="str">
        <f t="shared" si="4"/>
        <v/>
      </c>
      <c r="AJ20" s="12" t="str">
        <f t="shared" si="5"/>
        <v/>
      </c>
      <c r="AK20" s="12" t="str">
        <f t="shared" si="6"/>
        <v/>
      </c>
      <c r="AM20" s="208"/>
      <c r="AN20" s="158" t="s">
        <v>88</v>
      </c>
      <c r="AO20" s="83">
        <v>9</v>
      </c>
      <c r="AP20" s="272" t="s">
        <v>88</v>
      </c>
      <c r="AQ20" s="272"/>
      <c r="AR20" s="35" t="s">
        <v>99</v>
      </c>
      <c r="AS20" s="41" t="s">
        <v>100</v>
      </c>
      <c r="AT20" s="32"/>
      <c r="AU20" s="19">
        <v>13</v>
      </c>
      <c r="AV20" s="19" t="s">
        <v>50</v>
      </c>
      <c r="AW20" s="11" t="s">
        <v>101</v>
      </c>
      <c r="AX20" s="11">
        <v>14</v>
      </c>
      <c r="AY20" s="2"/>
      <c r="AZ20" s="2"/>
      <c r="BA20" s="12" t="str">
        <f t="shared" si="25"/>
        <v/>
      </c>
      <c r="BB20" s="11" t="str">
        <f t="shared" si="7"/>
        <v/>
      </c>
      <c r="BC20" s="11" t="str">
        <f t="shared" si="8"/>
        <v/>
      </c>
      <c r="BD20" s="11" t="str">
        <f t="shared" si="9"/>
        <v/>
      </c>
      <c r="BE20" s="11" t="str">
        <f t="shared" si="10"/>
        <v/>
      </c>
      <c r="BF20" s="11" t="str">
        <f t="shared" si="11"/>
        <v/>
      </c>
      <c r="BG20" s="11" t="str">
        <f t="shared" si="12"/>
        <v/>
      </c>
      <c r="BH20" s="11" t="str">
        <f t="shared" si="13"/>
        <v/>
      </c>
      <c r="BI20" s="11" t="str">
        <f t="shared" si="14"/>
        <v/>
      </c>
      <c r="BL20" s="84" t="str">
        <f t="shared" si="15"/>
        <v/>
      </c>
      <c r="BM20" s="84" t="str">
        <f t="shared" si="16"/>
        <v/>
      </c>
      <c r="BN20" s="84" t="str">
        <f t="shared" si="17"/>
        <v/>
      </c>
      <c r="BO20" s="84" t="str">
        <f t="shared" si="18"/>
        <v/>
      </c>
      <c r="BP20" s="84" t="str">
        <f t="shared" si="19"/>
        <v/>
      </c>
      <c r="BQ20" s="84" t="str">
        <f t="shared" si="20"/>
        <v/>
      </c>
      <c r="BR20" s="84" t="str">
        <f t="shared" si="21"/>
        <v/>
      </c>
      <c r="BS20" s="84" t="str">
        <f t="shared" si="26"/>
        <v/>
      </c>
      <c r="BT20" s="84" t="str">
        <f t="shared" si="27"/>
        <v/>
      </c>
      <c r="BU20" s="84" t="str">
        <f t="shared" si="28"/>
        <v/>
      </c>
      <c r="BV20" s="84">
        <f t="shared" si="29"/>
        <v>0</v>
      </c>
      <c r="BW20" s="84" t="str">
        <f t="shared" si="30"/>
        <v/>
      </c>
      <c r="BX20" s="84" t="str">
        <f t="shared" si="31"/>
        <v/>
      </c>
      <c r="BY20" s="84" t="str">
        <f t="shared" si="32"/>
        <v/>
      </c>
    </row>
    <row r="21" spans="1:77" ht="21" customHeight="1" x14ac:dyDescent="0.15">
      <c r="A21" s="1" ph="1"/>
      <c r="B21" s="20">
        <v>14</v>
      </c>
      <c r="C21" s="21"/>
      <c r="D21" s="21"/>
      <c r="E21" s="22"/>
      <c r="F21" s="23"/>
      <c r="G21" s="22"/>
      <c r="H21" s="22"/>
      <c r="I21" s="169" t="str">
        <f t="shared" si="0"/>
        <v/>
      </c>
      <c r="J21" s="108"/>
      <c r="K21" s="109"/>
      <c r="L21" s="110"/>
      <c r="M21" s="24"/>
      <c r="N21" s="24"/>
      <c r="O21" s="24"/>
      <c r="P21" s="24"/>
      <c r="Q21" s="24"/>
      <c r="R21" s="24"/>
      <c r="S21" s="24"/>
      <c r="T21" s="25"/>
      <c r="U21" s="26"/>
      <c r="V21" s="27"/>
      <c r="W21" s="28"/>
      <c r="X21" s="24"/>
      <c r="Y21" s="29"/>
      <c r="Z21" s="22"/>
      <c r="AA21" s="30"/>
      <c r="AB21" s="163" t="str">
        <f t="shared" si="22"/>
        <v/>
      </c>
      <c r="AC21" s="164" t="str">
        <f t="shared" si="23"/>
        <v/>
      </c>
      <c r="AD21" s="165" t="str">
        <f t="shared" si="24"/>
        <v/>
      </c>
      <c r="AF21" s="12" t="str">
        <f t="shared" si="1"/>
        <v/>
      </c>
      <c r="AG21" s="12" t="str">
        <f t="shared" si="2"/>
        <v/>
      </c>
      <c r="AH21" s="12" t="str">
        <f t="shared" si="3"/>
        <v/>
      </c>
      <c r="AI21" s="12" t="str">
        <f t="shared" si="4"/>
        <v/>
      </c>
      <c r="AJ21" s="12" t="str">
        <f t="shared" si="5"/>
        <v/>
      </c>
      <c r="AK21" s="12" t="str">
        <f t="shared" si="6"/>
        <v/>
      </c>
      <c r="AM21" s="208"/>
      <c r="AN21" s="212" t="s">
        <v>305</v>
      </c>
      <c r="AO21" s="83">
        <v>10</v>
      </c>
      <c r="AP21" s="272" t="s">
        <v>93</v>
      </c>
      <c r="AQ21" s="272"/>
      <c r="AR21" s="35" t="s">
        <v>103</v>
      </c>
      <c r="AS21" s="36">
        <v>10</v>
      </c>
      <c r="AT21" s="32"/>
      <c r="AU21" s="19">
        <v>14</v>
      </c>
      <c r="AV21" s="19" t="s">
        <v>50</v>
      </c>
      <c r="AW21" s="11" t="s">
        <v>226</v>
      </c>
      <c r="AX21" s="11">
        <v>15</v>
      </c>
      <c r="AY21" s="2"/>
      <c r="AZ21" s="2"/>
      <c r="BA21" s="12" t="str">
        <f t="shared" si="25"/>
        <v/>
      </c>
      <c r="BB21" s="11" t="str">
        <f t="shared" si="7"/>
        <v/>
      </c>
      <c r="BC21" s="11" t="str">
        <f t="shared" si="8"/>
        <v/>
      </c>
      <c r="BD21" s="11" t="str">
        <f t="shared" si="9"/>
        <v/>
      </c>
      <c r="BE21" s="11" t="str">
        <f t="shared" si="10"/>
        <v/>
      </c>
      <c r="BF21" s="11" t="str">
        <f t="shared" si="11"/>
        <v/>
      </c>
      <c r="BG21" s="11" t="str">
        <f t="shared" si="12"/>
        <v/>
      </c>
      <c r="BH21" s="11" t="str">
        <f t="shared" si="13"/>
        <v/>
      </c>
      <c r="BI21" s="11" t="str">
        <f t="shared" si="14"/>
        <v/>
      </c>
      <c r="BL21" s="84" t="str">
        <f t="shared" si="15"/>
        <v/>
      </c>
      <c r="BM21" s="84" t="str">
        <f t="shared" si="16"/>
        <v/>
      </c>
      <c r="BN21" s="84" t="str">
        <f t="shared" si="17"/>
        <v/>
      </c>
      <c r="BO21" s="84" t="str">
        <f t="shared" si="18"/>
        <v/>
      </c>
      <c r="BP21" s="84" t="str">
        <f t="shared" si="19"/>
        <v/>
      </c>
      <c r="BQ21" s="84" t="str">
        <f t="shared" si="20"/>
        <v/>
      </c>
      <c r="BR21" s="84" t="str">
        <f t="shared" si="21"/>
        <v/>
      </c>
      <c r="BS21" s="84" t="str">
        <f t="shared" si="26"/>
        <v/>
      </c>
      <c r="BT21" s="84" t="str">
        <f t="shared" si="27"/>
        <v/>
      </c>
      <c r="BU21" s="84" t="str">
        <f t="shared" si="28"/>
        <v/>
      </c>
      <c r="BV21" s="84">
        <f t="shared" si="29"/>
        <v>0</v>
      </c>
      <c r="BW21" s="84" t="str">
        <f t="shared" si="30"/>
        <v/>
      </c>
      <c r="BX21" s="84" t="str">
        <f t="shared" si="31"/>
        <v/>
      </c>
      <c r="BY21" s="84" t="str">
        <f t="shared" si="32"/>
        <v/>
      </c>
    </row>
    <row r="22" spans="1:77" ht="21" customHeight="1" x14ac:dyDescent="0.15">
      <c r="A22" s="1" ph="1"/>
      <c r="B22" s="20">
        <v>15</v>
      </c>
      <c r="C22" s="21"/>
      <c r="D22" s="21"/>
      <c r="E22" s="22"/>
      <c r="F22" s="23"/>
      <c r="G22" s="22"/>
      <c r="H22" s="22"/>
      <c r="I22" s="169" t="str">
        <f t="shared" si="0"/>
        <v/>
      </c>
      <c r="J22" s="108"/>
      <c r="K22" s="109"/>
      <c r="L22" s="110"/>
      <c r="M22" s="24"/>
      <c r="N22" s="24"/>
      <c r="O22" s="24"/>
      <c r="P22" s="24"/>
      <c r="Q22" s="24"/>
      <c r="R22" s="24"/>
      <c r="S22" s="24"/>
      <c r="T22" s="25"/>
      <c r="U22" s="26"/>
      <c r="V22" s="27"/>
      <c r="W22" s="28"/>
      <c r="X22" s="24"/>
      <c r="Y22" s="29"/>
      <c r="Z22" s="22"/>
      <c r="AA22" s="30"/>
      <c r="AB22" s="163" t="str">
        <f t="shared" si="22"/>
        <v/>
      </c>
      <c r="AC22" s="164" t="str">
        <f t="shared" si="23"/>
        <v/>
      </c>
      <c r="AD22" s="165" t="str">
        <f t="shared" si="24"/>
        <v/>
      </c>
      <c r="AF22" s="12" t="str">
        <f t="shared" si="1"/>
        <v/>
      </c>
      <c r="AG22" s="12" t="str">
        <f t="shared" si="2"/>
        <v/>
      </c>
      <c r="AH22" s="12" t="str">
        <f t="shared" si="3"/>
        <v/>
      </c>
      <c r="AI22" s="12" t="str">
        <f t="shared" si="4"/>
        <v/>
      </c>
      <c r="AJ22" s="12" t="str">
        <f t="shared" si="5"/>
        <v/>
      </c>
      <c r="AK22" s="12" t="str">
        <f t="shared" si="6"/>
        <v/>
      </c>
      <c r="AM22" s="208"/>
      <c r="AN22" s="213"/>
      <c r="AO22" s="83">
        <v>11</v>
      </c>
      <c r="AP22" s="272" t="s">
        <v>98</v>
      </c>
      <c r="AQ22" s="272"/>
      <c r="AR22" s="35" t="s">
        <v>105</v>
      </c>
      <c r="AS22" s="36">
        <v>11</v>
      </c>
      <c r="AT22" s="32"/>
      <c r="AU22" s="19">
        <v>15</v>
      </c>
      <c r="AV22" s="19" t="s">
        <v>50</v>
      </c>
      <c r="AW22" s="11" t="s">
        <v>106</v>
      </c>
      <c r="AX22" s="11">
        <v>8</v>
      </c>
      <c r="AY22" s="2"/>
      <c r="AZ22" s="2"/>
      <c r="BA22" s="12" t="str">
        <f t="shared" si="25"/>
        <v/>
      </c>
      <c r="BB22" s="11" t="str">
        <f t="shared" si="7"/>
        <v/>
      </c>
      <c r="BC22" s="11" t="str">
        <f t="shared" si="8"/>
        <v/>
      </c>
      <c r="BD22" s="11" t="str">
        <f t="shared" si="9"/>
        <v/>
      </c>
      <c r="BE22" s="11" t="str">
        <f t="shared" si="10"/>
        <v/>
      </c>
      <c r="BF22" s="11" t="str">
        <f t="shared" si="11"/>
        <v/>
      </c>
      <c r="BG22" s="11" t="str">
        <f t="shared" si="12"/>
        <v/>
      </c>
      <c r="BH22" s="11" t="str">
        <f t="shared" si="13"/>
        <v/>
      </c>
      <c r="BI22" s="11" t="str">
        <f t="shared" si="14"/>
        <v/>
      </c>
      <c r="BL22" s="84" t="str">
        <f t="shared" si="15"/>
        <v/>
      </c>
      <c r="BM22" s="84" t="str">
        <f t="shared" si="16"/>
        <v/>
      </c>
      <c r="BN22" s="84" t="str">
        <f t="shared" si="17"/>
        <v/>
      </c>
      <c r="BO22" s="84" t="str">
        <f t="shared" si="18"/>
        <v/>
      </c>
      <c r="BP22" s="84" t="str">
        <f t="shared" si="19"/>
        <v/>
      </c>
      <c r="BQ22" s="84" t="str">
        <f t="shared" si="20"/>
        <v/>
      </c>
      <c r="BR22" s="84" t="str">
        <f t="shared" si="21"/>
        <v/>
      </c>
      <c r="BS22" s="84" t="str">
        <f t="shared" si="26"/>
        <v/>
      </c>
      <c r="BT22" s="84" t="str">
        <f t="shared" si="27"/>
        <v/>
      </c>
      <c r="BU22" s="84" t="str">
        <f t="shared" si="28"/>
        <v/>
      </c>
      <c r="BV22" s="84">
        <f t="shared" si="29"/>
        <v>0</v>
      </c>
      <c r="BW22" s="84" t="str">
        <f t="shared" si="30"/>
        <v/>
      </c>
      <c r="BX22" s="84" t="str">
        <f t="shared" si="31"/>
        <v/>
      </c>
      <c r="BY22" s="84" t="str">
        <f t="shared" si="32"/>
        <v/>
      </c>
    </row>
    <row r="23" spans="1:77" ht="21" customHeight="1" x14ac:dyDescent="0.15">
      <c r="A23" s="1" ph="1"/>
      <c r="B23" s="20">
        <v>16</v>
      </c>
      <c r="C23" s="21"/>
      <c r="D23" s="21"/>
      <c r="E23" s="22"/>
      <c r="F23" s="23"/>
      <c r="G23" s="22"/>
      <c r="H23" s="22"/>
      <c r="I23" s="169" t="str">
        <f t="shared" si="0"/>
        <v/>
      </c>
      <c r="J23" s="108"/>
      <c r="K23" s="109"/>
      <c r="L23" s="110"/>
      <c r="M23" s="24"/>
      <c r="N23" s="24"/>
      <c r="O23" s="24"/>
      <c r="P23" s="24"/>
      <c r="Q23" s="24"/>
      <c r="R23" s="24"/>
      <c r="S23" s="24"/>
      <c r="T23" s="25"/>
      <c r="U23" s="26"/>
      <c r="V23" s="27"/>
      <c r="W23" s="28"/>
      <c r="X23" s="24"/>
      <c r="Y23" s="29"/>
      <c r="Z23" s="22"/>
      <c r="AA23" s="30"/>
      <c r="AB23" s="163" t="str">
        <f t="shared" si="22"/>
        <v/>
      </c>
      <c r="AC23" s="164" t="str">
        <f t="shared" si="23"/>
        <v/>
      </c>
      <c r="AD23" s="165" t="str">
        <f t="shared" si="24"/>
        <v/>
      </c>
      <c r="AF23" s="12" t="str">
        <f t="shared" si="1"/>
        <v/>
      </c>
      <c r="AG23" s="12" t="str">
        <f t="shared" si="2"/>
        <v/>
      </c>
      <c r="AH23" s="12" t="str">
        <f t="shared" si="3"/>
        <v/>
      </c>
      <c r="AI23" s="12" t="str">
        <f t="shared" si="4"/>
        <v/>
      </c>
      <c r="AJ23" s="12" t="str">
        <f t="shared" si="5"/>
        <v/>
      </c>
      <c r="AK23" s="12" t="str">
        <f t="shared" si="6"/>
        <v/>
      </c>
      <c r="AM23" s="208"/>
      <c r="AN23" s="213"/>
      <c r="AO23" s="83">
        <v>12</v>
      </c>
      <c r="AP23" s="272" t="s">
        <v>102</v>
      </c>
      <c r="AQ23" s="272"/>
      <c r="AR23" s="35" t="s">
        <v>108</v>
      </c>
      <c r="AS23" s="36">
        <v>12</v>
      </c>
      <c r="AT23" s="32"/>
      <c r="AU23" s="19">
        <v>16</v>
      </c>
      <c r="AV23" s="19" t="s">
        <v>50</v>
      </c>
      <c r="AW23" s="11" t="s">
        <v>109</v>
      </c>
      <c r="AX23" s="11" t="s">
        <v>110</v>
      </c>
      <c r="AY23" s="2"/>
      <c r="AZ23" s="2"/>
      <c r="BA23" s="12" t="str">
        <f t="shared" si="25"/>
        <v/>
      </c>
      <c r="BB23" s="11" t="str">
        <f t="shared" si="7"/>
        <v/>
      </c>
      <c r="BC23" s="11" t="str">
        <f t="shared" si="8"/>
        <v/>
      </c>
      <c r="BD23" s="11" t="str">
        <f t="shared" si="9"/>
        <v/>
      </c>
      <c r="BE23" s="11" t="str">
        <f t="shared" si="10"/>
        <v/>
      </c>
      <c r="BF23" s="11" t="str">
        <f t="shared" si="11"/>
        <v/>
      </c>
      <c r="BG23" s="11" t="str">
        <f t="shared" si="12"/>
        <v/>
      </c>
      <c r="BH23" s="11" t="str">
        <f t="shared" si="13"/>
        <v/>
      </c>
      <c r="BI23" s="11" t="str">
        <f t="shared" si="14"/>
        <v/>
      </c>
      <c r="BL23" s="84" t="str">
        <f t="shared" si="15"/>
        <v/>
      </c>
      <c r="BM23" s="84" t="str">
        <f t="shared" si="16"/>
        <v/>
      </c>
      <c r="BN23" s="84" t="str">
        <f t="shared" si="17"/>
        <v/>
      </c>
      <c r="BO23" s="84" t="str">
        <f t="shared" si="18"/>
        <v/>
      </c>
      <c r="BP23" s="84" t="str">
        <f t="shared" si="19"/>
        <v/>
      </c>
      <c r="BQ23" s="84" t="str">
        <f t="shared" si="20"/>
        <v/>
      </c>
      <c r="BR23" s="84" t="str">
        <f t="shared" si="21"/>
        <v/>
      </c>
      <c r="BS23" s="84" t="str">
        <f t="shared" si="26"/>
        <v/>
      </c>
      <c r="BT23" s="84" t="str">
        <f t="shared" si="27"/>
        <v/>
      </c>
      <c r="BU23" s="84" t="str">
        <f t="shared" si="28"/>
        <v/>
      </c>
      <c r="BV23" s="84">
        <f t="shared" si="29"/>
        <v>0</v>
      </c>
      <c r="BW23" s="84" t="str">
        <f t="shared" si="30"/>
        <v/>
      </c>
      <c r="BX23" s="84" t="str">
        <f t="shared" si="31"/>
        <v/>
      </c>
      <c r="BY23" s="84" t="str">
        <f t="shared" si="32"/>
        <v/>
      </c>
    </row>
    <row r="24" spans="1:77" ht="21" customHeight="1" x14ac:dyDescent="0.15">
      <c r="A24" s="1" ph="1"/>
      <c r="B24" s="20">
        <v>17</v>
      </c>
      <c r="C24" s="21"/>
      <c r="D24" s="21"/>
      <c r="E24" s="22"/>
      <c r="F24" s="23"/>
      <c r="G24" s="22"/>
      <c r="H24" s="22"/>
      <c r="I24" s="169" t="str">
        <f t="shared" si="0"/>
        <v/>
      </c>
      <c r="J24" s="108"/>
      <c r="K24" s="109"/>
      <c r="L24" s="110"/>
      <c r="M24" s="24"/>
      <c r="N24" s="24"/>
      <c r="O24" s="24"/>
      <c r="P24" s="24"/>
      <c r="Q24" s="24"/>
      <c r="R24" s="24"/>
      <c r="S24" s="24"/>
      <c r="T24" s="25"/>
      <c r="U24" s="26"/>
      <c r="V24" s="27"/>
      <c r="W24" s="28"/>
      <c r="X24" s="24"/>
      <c r="Y24" s="29"/>
      <c r="Z24" s="22"/>
      <c r="AA24" s="30"/>
      <c r="AB24" s="163" t="str">
        <f t="shared" si="22"/>
        <v/>
      </c>
      <c r="AC24" s="164" t="str">
        <f t="shared" si="23"/>
        <v/>
      </c>
      <c r="AD24" s="165" t="str">
        <f t="shared" si="24"/>
        <v/>
      </c>
      <c r="AF24" s="12" t="str">
        <f t="shared" si="1"/>
        <v/>
      </c>
      <c r="AG24" s="12" t="str">
        <f t="shared" si="2"/>
        <v/>
      </c>
      <c r="AH24" s="12" t="str">
        <f t="shared" si="3"/>
        <v/>
      </c>
      <c r="AI24" s="12" t="str">
        <f t="shared" si="4"/>
        <v/>
      </c>
      <c r="AJ24" s="12" t="str">
        <f t="shared" si="5"/>
        <v/>
      </c>
      <c r="AK24" s="12" t="str">
        <f t="shared" si="6"/>
        <v/>
      </c>
      <c r="AM24" s="208"/>
      <c r="AN24" s="213"/>
      <c r="AO24" s="83">
        <v>13</v>
      </c>
      <c r="AP24" s="272" t="s">
        <v>104</v>
      </c>
      <c r="AQ24" s="272"/>
      <c r="AR24" s="35" t="s">
        <v>111</v>
      </c>
      <c r="AS24" s="36">
        <v>13</v>
      </c>
      <c r="AT24" s="32"/>
      <c r="AU24" s="19">
        <v>17</v>
      </c>
      <c r="AV24" s="19" t="s">
        <v>50</v>
      </c>
      <c r="AW24" s="11" t="s">
        <v>112</v>
      </c>
      <c r="AX24" s="11" t="s">
        <v>113</v>
      </c>
      <c r="AY24" s="2"/>
      <c r="AZ24" s="2"/>
      <c r="BA24" s="12" t="str">
        <f t="shared" si="25"/>
        <v/>
      </c>
      <c r="BB24" s="11" t="str">
        <f t="shared" si="7"/>
        <v/>
      </c>
      <c r="BC24" s="11" t="str">
        <f t="shared" si="8"/>
        <v/>
      </c>
      <c r="BD24" s="11" t="str">
        <f t="shared" si="9"/>
        <v/>
      </c>
      <c r="BE24" s="11" t="str">
        <f t="shared" si="10"/>
        <v/>
      </c>
      <c r="BF24" s="11" t="str">
        <f t="shared" si="11"/>
        <v/>
      </c>
      <c r="BG24" s="11" t="str">
        <f t="shared" si="12"/>
        <v/>
      </c>
      <c r="BH24" s="11" t="str">
        <f t="shared" si="13"/>
        <v/>
      </c>
      <c r="BI24" s="11" t="str">
        <f t="shared" si="14"/>
        <v/>
      </c>
      <c r="BL24" s="84" t="str">
        <f t="shared" si="15"/>
        <v/>
      </c>
      <c r="BM24" s="84" t="str">
        <f t="shared" si="16"/>
        <v/>
      </c>
      <c r="BN24" s="84" t="str">
        <f t="shared" si="17"/>
        <v/>
      </c>
      <c r="BO24" s="84" t="str">
        <f t="shared" si="18"/>
        <v/>
      </c>
      <c r="BP24" s="84" t="str">
        <f t="shared" si="19"/>
        <v/>
      </c>
      <c r="BQ24" s="84" t="str">
        <f t="shared" si="20"/>
        <v/>
      </c>
      <c r="BR24" s="84" t="str">
        <f t="shared" si="21"/>
        <v/>
      </c>
      <c r="BS24" s="84" t="str">
        <f t="shared" si="26"/>
        <v/>
      </c>
      <c r="BT24" s="84" t="str">
        <f t="shared" si="27"/>
        <v/>
      </c>
      <c r="BU24" s="84" t="str">
        <f t="shared" si="28"/>
        <v/>
      </c>
      <c r="BV24" s="84">
        <f t="shared" si="29"/>
        <v>0</v>
      </c>
      <c r="BW24" s="84" t="str">
        <f t="shared" si="30"/>
        <v/>
      </c>
      <c r="BX24" s="84" t="str">
        <f t="shared" si="31"/>
        <v/>
      </c>
      <c r="BY24" s="84" t="str">
        <f t="shared" si="32"/>
        <v/>
      </c>
    </row>
    <row r="25" spans="1:77" ht="21" customHeight="1" x14ac:dyDescent="0.15">
      <c r="A25" s="1" ph="1"/>
      <c r="B25" s="20">
        <v>18</v>
      </c>
      <c r="C25" s="21"/>
      <c r="D25" s="21"/>
      <c r="E25" s="22"/>
      <c r="F25" s="23"/>
      <c r="G25" s="22"/>
      <c r="H25" s="22"/>
      <c r="I25" s="169" t="str">
        <f t="shared" si="0"/>
        <v/>
      </c>
      <c r="J25" s="108"/>
      <c r="K25" s="109"/>
      <c r="L25" s="110"/>
      <c r="M25" s="24"/>
      <c r="N25" s="24"/>
      <c r="O25" s="24"/>
      <c r="P25" s="24"/>
      <c r="Q25" s="24"/>
      <c r="R25" s="24"/>
      <c r="S25" s="24"/>
      <c r="T25" s="25"/>
      <c r="U25" s="26"/>
      <c r="V25" s="27"/>
      <c r="W25" s="28"/>
      <c r="X25" s="24"/>
      <c r="Y25" s="29"/>
      <c r="Z25" s="22"/>
      <c r="AA25" s="30"/>
      <c r="AB25" s="163" t="str">
        <f t="shared" si="22"/>
        <v/>
      </c>
      <c r="AC25" s="164" t="str">
        <f t="shared" si="23"/>
        <v/>
      </c>
      <c r="AD25" s="165" t="str">
        <f t="shared" si="24"/>
        <v/>
      </c>
      <c r="AF25" s="12" t="str">
        <f t="shared" si="1"/>
        <v/>
      </c>
      <c r="AG25" s="12" t="str">
        <f t="shared" si="2"/>
        <v/>
      </c>
      <c r="AH25" s="12" t="str">
        <f t="shared" si="3"/>
        <v/>
      </c>
      <c r="AI25" s="12" t="str">
        <f t="shared" si="4"/>
        <v/>
      </c>
      <c r="AJ25" s="12" t="str">
        <f t="shared" si="5"/>
        <v/>
      </c>
      <c r="AK25" s="12" t="str">
        <f t="shared" si="6"/>
        <v/>
      </c>
      <c r="AM25" s="208"/>
      <c r="AN25" s="213"/>
      <c r="AO25" s="83">
        <v>14</v>
      </c>
      <c r="AP25" s="272" t="s">
        <v>107</v>
      </c>
      <c r="AQ25" s="272"/>
      <c r="AR25" s="35" t="s">
        <v>114</v>
      </c>
      <c r="AS25" s="36">
        <v>14</v>
      </c>
      <c r="AT25" s="32"/>
      <c r="AU25" s="19">
        <v>18</v>
      </c>
      <c r="AV25" s="19" t="s">
        <v>50</v>
      </c>
      <c r="AW25" s="11" t="s">
        <v>115</v>
      </c>
      <c r="AX25" s="11" t="s">
        <v>116</v>
      </c>
      <c r="AY25" s="2"/>
      <c r="AZ25" s="2"/>
      <c r="BA25" s="12" t="str">
        <f t="shared" si="25"/>
        <v/>
      </c>
      <c r="BB25" s="11" t="str">
        <f t="shared" si="7"/>
        <v/>
      </c>
      <c r="BC25" s="11" t="str">
        <f t="shared" si="8"/>
        <v/>
      </c>
      <c r="BD25" s="11" t="str">
        <f t="shared" si="9"/>
        <v/>
      </c>
      <c r="BE25" s="11" t="str">
        <f t="shared" si="10"/>
        <v/>
      </c>
      <c r="BF25" s="11" t="str">
        <f t="shared" si="11"/>
        <v/>
      </c>
      <c r="BG25" s="11" t="str">
        <f t="shared" si="12"/>
        <v/>
      </c>
      <c r="BH25" s="11" t="str">
        <f t="shared" si="13"/>
        <v/>
      </c>
      <c r="BI25" s="11" t="str">
        <f t="shared" si="14"/>
        <v/>
      </c>
      <c r="BL25" s="84" t="str">
        <f t="shared" si="15"/>
        <v/>
      </c>
      <c r="BM25" s="84" t="str">
        <f t="shared" si="16"/>
        <v/>
      </c>
      <c r="BN25" s="84" t="str">
        <f t="shared" si="17"/>
        <v/>
      </c>
      <c r="BO25" s="84" t="str">
        <f t="shared" si="18"/>
        <v/>
      </c>
      <c r="BP25" s="84" t="str">
        <f t="shared" si="19"/>
        <v/>
      </c>
      <c r="BQ25" s="84" t="str">
        <f t="shared" si="20"/>
        <v/>
      </c>
      <c r="BR25" s="84" t="str">
        <f t="shared" si="21"/>
        <v/>
      </c>
      <c r="BS25" s="84" t="str">
        <f t="shared" si="26"/>
        <v/>
      </c>
      <c r="BT25" s="84" t="str">
        <f t="shared" si="27"/>
        <v/>
      </c>
      <c r="BU25" s="84" t="str">
        <f t="shared" si="28"/>
        <v/>
      </c>
      <c r="BV25" s="84">
        <f t="shared" si="29"/>
        <v>0</v>
      </c>
      <c r="BW25" s="84" t="str">
        <f t="shared" si="30"/>
        <v/>
      </c>
      <c r="BX25" s="84" t="str">
        <f t="shared" si="31"/>
        <v/>
      </c>
      <c r="BY25" s="84" t="str">
        <f t="shared" si="32"/>
        <v/>
      </c>
    </row>
    <row r="26" spans="1:77" ht="21" customHeight="1" x14ac:dyDescent="0.15">
      <c r="A26" s="1" ph="1"/>
      <c r="B26" s="20">
        <v>19</v>
      </c>
      <c r="C26" s="21"/>
      <c r="D26" s="21"/>
      <c r="E26" s="22"/>
      <c r="F26" s="23"/>
      <c r="G26" s="22"/>
      <c r="H26" s="22"/>
      <c r="I26" s="169" t="str">
        <f t="shared" si="0"/>
        <v/>
      </c>
      <c r="J26" s="108"/>
      <c r="K26" s="109"/>
      <c r="L26" s="110"/>
      <c r="M26" s="24"/>
      <c r="N26" s="24"/>
      <c r="O26" s="24"/>
      <c r="P26" s="24"/>
      <c r="Q26" s="24"/>
      <c r="R26" s="24"/>
      <c r="S26" s="24"/>
      <c r="T26" s="25"/>
      <c r="U26" s="26"/>
      <c r="V26" s="27"/>
      <c r="W26" s="28"/>
      <c r="X26" s="24"/>
      <c r="Y26" s="29"/>
      <c r="Z26" s="22"/>
      <c r="AA26" s="30"/>
      <c r="AB26" s="163" t="str">
        <f t="shared" si="22"/>
        <v/>
      </c>
      <c r="AC26" s="164" t="str">
        <f t="shared" si="23"/>
        <v/>
      </c>
      <c r="AD26" s="165" t="str">
        <f t="shared" si="24"/>
        <v/>
      </c>
      <c r="AF26" s="12" t="str">
        <f t="shared" si="1"/>
        <v/>
      </c>
      <c r="AG26" s="12" t="str">
        <f t="shared" si="2"/>
        <v/>
      </c>
      <c r="AH26" s="12" t="str">
        <f t="shared" si="3"/>
        <v/>
      </c>
      <c r="AI26" s="12" t="str">
        <f t="shared" si="4"/>
        <v/>
      </c>
      <c r="AJ26" s="12" t="str">
        <f t="shared" si="5"/>
        <v/>
      </c>
      <c r="AK26" s="12" t="str">
        <f t="shared" si="6"/>
        <v/>
      </c>
      <c r="AM26" s="208"/>
      <c r="AN26" s="214"/>
      <c r="AO26" s="83">
        <v>15</v>
      </c>
      <c r="AP26" s="272" t="s">
        <v>247</v>
      </c>
      <c r="AQ26" s="272"/>
      <c r="AR26" s="35" t="s">
        <v>118</v>
      </c>
      <c r="AS26" s="36">
        <v>15</v>
      </c>
      <c r="AT26" s="6"/>
      <c r="AU26" s="19">
        <v>19</v>
      </c>
      <c r="AV26" s="19" t="s">
        <v>50</v>
      </c>
      <c r="AW26" s="11" t="s">
        <v>119</v>
      </c>
      <c r="AX26" s="11" t="s">
        <v>120</v>
      </c>
      <c r="AY26" s="2"/>
      <c r="AZ26" s="2"/>
      <c r="BA26" s="12" t="str">
        <f t="shared" si="25"/>
        <v/>
      </c>
      <c r="BB26" s="11" t="str">
        <f t="shared" si="7"/>
        <v/>
      </c>
      <c r="BC26" s="11" t="str">
        <f t="shared" si="8"/>
        <v/>
      </c>
      <c r="BD26" s="11" t="str">
        <f t="shared" si="9"/>
        <v/>
      </c>
      <c r="BE26" s="11" t="str">
        <f t="shared" si="10"/>
        <v/>
      </c>
      <c r="BF26" s="11" t="str">
        <f t="shared" si="11"/>
        <v/>
      </c>
      <c r="BG26" s="11" t="str">
        <f t="shared" si="12"/>
        <v/>
      </c>
      <c r="BH26" s="11" t="str">
        <f t="shared" si="13"/>
        <v/>
      </c>
      <c r="BI26" s="11" t="str">
        <f t="shared" si="14"/>
        <v/>
      </c>
      <c r="BL26" s="84" t="str">
        <f t="shared" si="15"/>
        <v/>
      </c>
      <c r="BM26" s="84" t="str">
        <f t="shared" si="16"/>
        <v/>
      </c>
      <c r="BN26" s="84" t="str">
        <f t="shared" si="17"/>
        <v/>
      </c>
      <c r="BO26" s="84" t="str">
        <f t="shared" si="18"/>
        <v/>
      </c>
      <c r="BP26" s="84" t="str">
        <f t="shared" si="19"/>
        <v/>
      </c>
      <c r="BQ26" s="84" t="str">
        <f t="shared" si="20"/>
        <v/>
      </c>
      <c r="BR26" s="84" t="str">
        <f t="shared" si="21"/>
        <v/>
      </c>
      <c r="BS26" s="84" t="str">
        <f t="shared" si="26"/>
        <v/>
      </c>
      <c r="BT26" s="84" t="str">
        <f t="shared" si="27"/>
        <v/>
      </c>
      <c r="BU26" s="84" t="str">
        <f t="shared" si="28"/>
        <v/>
      </c>
      <c r="BV26" s="84">
        <f t="shared" si="29"/>
        <v>0</v>
      </c>
      <c r="BW26" s="84" t="str">
        <f t="shared" si="30"/>
        <v/>
      </c>
      <c r="BX26" s="84" t="str">
        <f t="shared" si="31"/>
        <v/>
      </c>
      <c r="BY26" s="84" t="str">
        <f t="shared" si="32"/>
        <v/>
      </c>
    </row>
    <row r="27" spans="1:77" ht="21" customHeight="1" x14ac:dyDescent="0.15">
      <c r="A27" s="1" ph="1"/>
      <c r="B27" s="20">
        <v>20</v>
      </c>
      <c r="C27" s="21"/>
      <c r="D27" s="21"/>
      <c r="E27" s="22"/>
      <c r="F27" s="23"/>
      <c r="G27" s="22"/>
      <c r="H27" s="22"/>
      <c r="I27" s="169" t="str">
        <f t="shared" si="0"/>
        <v/>
      </c>
      <c r="J27" s="108"/>
      <c r="K27" s="109"/>
      <c r="L27" s="110"/>
      <c r="M27" s="24"/>
      <c r="N27" s="24"/>
      <c r="O27" s="24"/>
      <c r="P27" s="24"/>
      <c r="Q27" s="24"/>
      <c r="R27" s="24"/>
      <c r="S27" s="24"/>
      <c r="T27" s="25"/>
      <c r="U27" s="26"/>
      <c r="V27" s="27"/>
      <c r="W27" s="28"/>
      <c r="X27" s="24"/>
      <c r="Y27" s="29"/>
      <c r="Z27" s="22"/>
      <c r="AA27" s="30"/>
      <c r="AB27" s="163" t="str">
        <f t="shared" si="22"/>
        <v/>
      </c>
      <c r="AC27" s="164" t="str">
        <f t="shared" si="23"/>
        <v/>
      </c>
      <c r="AD27" s="165" t="str">
        <f t="shared" si="24"/>
        <v/>
      </c>
      <c r="AF27" s="12" t="str">
        <f t="shared" si="1"/>
        <v/>
      </c>
      <c r="AG27" s="12" t="str">
        <f t="shared" si="2"/>
        <v/>
      </c>
      <c r="AH27" s="12" t="str">
        <f t="shared" si="3"/>
        <v/>
      </c>
      <c r="AI27" s="12" t="str">
        <f t="shared" si="4"/>
        <v/>
      </c>
      <c r="AJ27" s="12" t="str">
        <f t="shared" si="5"/>
        <v/>
      </c>
      <c r="AK27" s="12" t="str">
        <f t="shared" si="6"/>
        <v/>
      </c>
      <c r="AM27" s="208"/>
      <c r="AN27" s="212" t="s">
        <v>307</v>
      </c>
      <c r="AO27" s="83">
        <v>16</v>
      </c>
      <c r="AP27" s="272" t="s">
        <v>248</v>
      </c>
      <c r="AQ27" s="272"/>
      <c r="AR27" s="35"/>
      <c r="AS27" s="36"/>
      <c r="AT27" s="6"/>
      <c r="AU27" s="19">
        <v>20</v>
      </c>
      <c r="AV27" s="19" t="s">
        <v>50</v>
      </c>
      <c r="AW27" s="11" t="s">
        <v>121</v>
      </c>
      <c r="AX27" s="11" t="s">
        <v>122</v>
      </c>
      <c r="AY27" s="2"/>
      <c r="AZ27" s="2"/>
      <c r="BA27" s="12" t="str">
        <f t="shared" si="25"/>
        <v/>
      </c>
      <c r="BB27" s="11" t="str">
        <f t="shared" si="7"/>
        <v/>
      </c>
      <c r="BC27" s="11" t="str">
        <f t="shared" si="8"/>
        <v/>
      </c>
      <c r="BD27" s="11" t="str">
        <f t="shared" si="9"/>
        <v/>
      </c>
      <c r="BE27" s="11" t="str">
        <f t="shared" si="10"/>
        <v/>
      </c>
      <c r="BF27" s="11" t="str">
        <f t="shared" si="11"/>
        <v/>
      </c>
      <c r="BG27" s="11" t="str">
        <f t="shared" si="12"/>
        <v/>
      </c>
      <c r="BH27" s="11" t="str">
        <f t="shared" si="13"/>
        <v/>
      </c>
      <c r="BI27" s="11" t="str">
        <f t="shared" si="14"/>
        <v/>
      </c>
      <c r="BL27" s="84" t="str">
        <f t="shared" si="15"/>
        <v/>
      </c>
      <c r="BM27" s="84" t="str">
        <f t="shared" si="16"/>
        <v/>
      </c>
      <c r="BN27" s="84" t="str">
        <f t="shared" si="17"/>
        <v/>
      </c>
      <c r="BO27" s="84" t="str">
        <f t="shared" si="18"/>
        <v/>
      </c>
      <c r="BP27" s="84" t="str">
        <f t="shared" si="19"/>
        <v/>
      </c>
      <c r="BQ27" s="84" t="str">
        <f t="shared" si="20"/>
        <v/>
      </c>
      <c r="BR27" s="84" t="str">
        <f t="shared" si="21"/>
        <v/>
      </c>
      <c r="BS27" s="84" t="str">
        <f t="shared" si="26"/>
        <v/>
      </c>
      <c r="BT27" s="84" t="str">
        <f t="shared" si="27"/>
        <v/>
      </c>
      <c r="BU27" s="84" t="str">
        <f t="shared" si="28"/>
        <v/>
      </c>
      <c r="BV27" s="84">
        <f t="shared" si="29"/>
        <v>0</v>
      </c>
      <c r="BW27" s="84" t="str">
        <f t="shared" si="30"/>
        <v/>
      </c>
      <c r="BX27" s="84" t="str">
        <f t="shared" si="31"/>
        <v/>
      </c>
      <c r="BY27" s="84" t="str">
        <f t="shared" si="32"/>
        <v/>
      </c>
    </row>
    <row r="28" spans="1:77" ht="21" customHeight="1" x14ac:dyDescent="0.15">
      <c r="A28" s="1" ph="1"/>
      <c r="B28" s="20">
        <v>21</v>
      </c>
      <c r="C28" s="21"/>
      <c r="D28" s="21"/>
      <c r="E28" s="22"/>
      <c r="F28" s="23"/>
      <c r="G28" s="22"/>
      <c r="H28" s="22"/>
      <c r="I28" s="169" t="str">
        <f t="shared" si="0"/>
        <v/>
      </c>
      <c r="J28" s="108"/>
      <c r="K28" s="109"/>
      <c r="L28" s="110"/>
      <c r="M28" s="24"/>
      <c r="N28" s="24"/>
      <c r="O28" s="24"/>
      <c r="P28" s="24"/>
      <c r="Q28" s="24"/>
      <c r="R28" s="24"/>
      <c r="S28" s="24"/>
      <c r="T28" s="25"/>
      <c r="U28" s="26"/>
      <c r="V28" s="27"/>
      <c r="W28" s="28"/>
      <c r="X28" s="24"/>
      <c r="Y28" s="29"/>
      <c r="Z28" s="22"/>
      <c r="AA28" s="30"/>
      <c r="AB28" s="163" t="str">
        <f t="shared" si="22"/>
        <v/>
      </c>
      <c r="AC28" s="164" t="str">
        <f t="shared" si="23"/>
        <v/>
      </c>
      <c r="AD28" s="165" t="str">
        <f t="shared" si="24"/>
        <v/>
      </c>
      <c r="AF28" s="12" t="str">
        <f t="shared" si="1"/>
        <v/>
      </c>
      <c r="AG28" s="12" t="str">
        <f t="shared" si="2"/>
        <v/>
      </c>
      <c r="AH28" s="12" t="str">
        <f t="shared" si="3"/>
        <v/>
      </c>
      <c r="AI28" s="12" t="str">
        <f t="shared" si="4"/>
        <v/>
      </c>
      <c r="AJ28" s="12" t="str">
        <f t="shared" si="5"/>
        <v/>
      </c>
      <c r="AK28" s="12" t="str">
        <f t="shared" si="6"/>
        <v/>
      </c>
      <c r="AM28" s="208"/>
      <c r="AN28" s="200"/>
      <c r="AO28" s="83">
        <v>17</v>
      </c>
      <c r="AP28" s="272" t="s">
        <v>117</v>
      </c>
      <c r="AQ28" s="272"/>
      <c r="AR28" s="35" t="s">
        <v>123</v>
      </c>
      <c r="AS28" s="44">
        <v>21</v>
      </c>
      <c r="AT28" s="6"/>
      <c r="AU28" s="19">
        <v>21</v>
      </c>
      <c r="AV28" s="19" t="s">
        <v>50</v>
      </c>
      <c r="AW28" s="11" t="s">
        <v>124</v>
      </c>
      <c r="AX28" s="19" t="s">
        <v>125</v>
      </c>
      <c r="AY28" s="2"/>
      <c r="AZ28" s="2"/>
      <c r="BA28" s="12" t="str">
        <f t="shared" si="25"/>
        <v/>
      </c>
      <c r="BB28" s="11" t="str">
        <f t="shared" si="7"/>
        <v/>
      </c>
      <c r="BC28" s="11" t="str">
        <f t="shared" si="8"/>
        <v/>
      </c>
      <c r="BD28" s="11" t="str">
        <f t="shared" si="9"/>
        <v/>
      </c>
      <c r="BE28" s="11" t="str">
        <f t="shared" si="10"/>
        <v/>
      </c>
      <c r="BF28" s="11" t="str">
        <f t="shared" si="11"/>
        <v/>
      </c>
      <c r="BG28" s="11" t="str">
        <f t="shared" si="12"/>
        <v/>
      </c>
      <c r="BH28" s="11" t="str">
        <f t="shared" si="13"/>
        <v/>
      </c>
      <c r="BI28" s="11" t="str">
        <f t="shared" si="14"/>
        <v/>
      </c>
      <c r="BL28" s="84" t="str">
        <f t="shared" si="15"/>
        <v/>
      </c>
      <c r="BM28" s="84" t="str">
        <f t="shared" si="16"/>
        <v/>
      </c>
      <c r="BN28" s="84" t="str">
        <f t="shared" si="17"/>
        <v/>
      </c>
      <c r="BO28" s="84" t="str">
        <f t="shared" si="18"/>
        <v/>
      </c>
      <c r="BP28" s="84" t="str">
        <f t="shared" si="19"/>
        <v/>
      </c>
      <c r="BQ28" s="84" t="str">
        <f t="shared" si="20"/>
        <v/>
      </c>
      <c r="BR28" s="84" t="str">
        <f t="shared" si="21"/>
        <v/>
      </c>
      <c r="BS28" s="84" t="str">
        <f t="shared" si="26"/>
        <v/>
      </c>
      <c r="BT28" s="84" t="str">
        <f t="shared" si="27"/>
        <v/>
      </c>
      <c r="BU28" s="84" t="str">
        <f t="shared" si="28"/>
        <v/>
      </c>
      <c r="BV28" s="84">
        <f t="shared" si="29"/>
        <v>0</v>
      </c>
      <c r="BW28" s="84" t="str">
        <f t="shared" si="30"/>
        <v/>
      </c>
      <c r="BX28" s="84" t="str">
        <f t="shared" si="31"/>
        <v/>
      </c>
      <c r="BY28" s="84" t="str">
        <f t="shared" si="32"/>
        <v/>
      </c>
    </row>
    <row r="29" spans="1:77" ht="21" customHeight="1" x14ac:dyDescent="0.15">
      <c r="A29" s="1" ph="1"/>
      <c r="B29" s="20">
        <v>22</v>
      </c>
      <c r="C29" s="21"/>
      <c r="D29" s="21"/>
      <c r="E29" s="22"/>
      <c r="F29" s="23"/>
      <c r="G29" s="22"/>
      <c r="H29" s="22"/>
      <c r="I29" s="169" t="str">
        <f t="shared" si="0"/>
        <v/>
      </c>
      <c r="J29" s="108"/>
      <c r="K29" s="109"/>
      <c r="L29" s="110"/>
      <c r="M29" s="24"/>
      <c r="N29" s="24"/>
      <c r="O29" s="24"/>
      <c r="P29" s="24"/>
      <c r="Q29" s="24"/>
      <c r="R29" s="24"/>
      <c r="S29" s="24"/>
      <c r="T29" s="25"/>
      <c r="U29" s="26"/>
      <c r="V29" s="27"/>
      <c r="W29" s="28"/>
      <c r="X29" s="24"/>
      <c r="Y29" s="29"/>
      <c r="Z29" s="22"/>
      <c r="AA29" s="30"/>
      <c r="AB29" s="163" t="str">
        <f t="shared" si="22"/>
        <v/>
      </c>
      <c r="AC29" s="164" t="str">
        <f t="shared" si="23"/>
        <v/>
      </c>
      <c r="AD29" s="165" t="str">
        <f t="shared" si="24"/>
        <v/>
      </c>
      <c r="AF29" s="12" t="str">
        <f t="shared" si="1"/>
        <v/>
      </c>
      <c r="AG29" s="12" t="str">
        <f t="shared" si="2"/>
        <v/>
      </c>
      <c r="AH29" s="12" t="str">
        <f t="shared" si="3"/>
        <v/>
      </c>
      <c r="AI29" s="12" t="str">
        <f t="shared" si="4"/>
        <v/>
      </c>
      <c r="AJ29" s="12" t="str">
        <f t="shared" si="5"/>
        <v/>
      </c>
      <c r="AK29" s="12" t="str">
        <f t="shared" si="6"/>
        <v/>
      </c>
      <c r="AM29" s="208"/>
      <c r="AN29" s="200"/>
      <c r="AO29" s="83">
        <v>18</v>
      </c>
      <c r="AP29" s="272" t="s">
        <v>249</v>
      </c>
      <c r="AQ29" s="272"/>
      <c r="AR29" s="35" t="s">
        <v>127</v>
      </c>
      <c r="AS29" s="44">
        <v>22</v>
      </c>
      <c r="AT29" s="6"/>
      <c r="AU29" s="19">
        <v>22</v>
      </c>
      <c r="AV29" s="19" t="s">
        <v>50</v>
      </c>
      <c r="AW29" s="2"/>
      <c r="AX29" s="2"/>
      <c r="AY29" s="2"/>
      <c r="AZ29" s="2"/>
      <c r="BA29" s="12" t="str">
        <f t="shared" si="25"/>
        <v/>
      </c>
      <c r="BB29" s="11" t="str">
        <f t="shared" si="7"/>
        <v/>
      </c>
      <c r="BC29" s="11" t="str">
        <f t="shared" si="8"/>
        <v/>
      </c>
      <c r="BD29" s="11" t="str">
        <f t="shared" si="9"/>
        <v/>
      </c>
      <c r="BE29" s="11" t="str">
        <f t="shared" si="10"/>
        <v/>
      </c>
      <c r="BF29" s="11" t="str">
        <f t="shared" si="11"/>
        <v/>
      </c>
      <c r="BG29" s="11" t="str">
        <f t="shared" si="12"/>
        <v/>
      </c>
      <c r="BH29" s="11" t="str">
        <f t="shared" si="13"/>
        <v/>
      </c>
      <c r="BI29" s="11" t="str">
        <f t="shared" si="14"/>
        <v/>
      </c>
      <c r="BL29" s="84" t="str">
        <f t="shared" si="15"/>
        <v/>
      </c>
      <c r="BM29" s="84" t="str">
        <f t="shared" si="16"/>
        <v/>
      </c>
      <c r="BN29" s="84" t="str">
        <f t="shared" si="17"/>
        <v/>
      </c>
      <c r="BO29" s="84" t="str">
        <f t="shared" si="18"/>
        <v/>
      </c>
      <c r="BP29" s="84" t="str">
        <f t="shared" si="19"/>
        <v/>
      </c>
      <c r="BQ29" s="84" t="str">
        <f t="shared" si="20"/>
        <v/>
      </c>
      <c r="BR29" s="84" t="str">
        <f t="shared" si="21"/>
        <v/>
      </c>
      <c r="BS29" s="84" t="str">
        <f t="shared" si="26"/>
        <v/>
      </c>
      <c r="BT29" s="84" t="str">
        <f t="shared" si="27"/>
        <v/>
      </c>
      <c r="BU29" s="84" t="str">
        <f t="shared" si="28"/>
        <v/>
      </c>
      <c r="BV29" s="84">
        <f t="shared" si="29"/>
        <v>0</v>
      </c>
      <c r="BW29" s="84" t="str">
        <f t="shared" si="30"/>
        <v/>
      </c>
      <c r="BX29" s="84" t="str">
        <f t="shared" si="31"/>
        <v/>
      </c>
      <c r="BY29" s="84" t="str">
        <f t="shared" si="32"/>
        <v/>
      </c>
    </row>
    <row r="30" spans="1:77" ht="21" customHeight="1" x14ac:dyDescent="0.15">
      <c r="A30" s="1" ph="1"/>
      <c r="B30" s="20">
        <v>23</v>
      </c>
      <c r="C30" s="21"/>
      <c r="D30" s="21"/>
      <c r="E30" s="22"/>
      <c r="F30" s="23"/>
      <c r="G30" s="22"/>
      <c r="H30" s="22"/>
      <c r="I30" s="169" t="str">
        <f t="shared" si="0"/>
        <v/>
      </c>
      <c r="J30" s="108"/>
      <c r="K30" s="109"/>
      <c r="L30" s="110"/>
      <c r="M30" s="24"/>
      <c r="N30" s="24"/>
      <c r="O30" s="24"/>
      <c r="P30" s="24"/>
      <c r="Q30" s="24"/>
      <c r="R30" s="24"/>
      <c r="S30" s="24"/>
      <c r="T30" s="25"/>
      <c r="U30" s="26"/>
      <c r="V30" s="27"/>
      <c r="W30" s="28"/>
      <c r="X30" s="24"/>
      <c r="Y30" s="29"/>
      <c r="Z30" s="22"/>
      <c r="AA30" s="30"/>
      <c r="AB30" s="163" t="str">
        <f t="shared" si="22"/>
        <v/>
      </c>
      <c r="AC30" s="164" t="str">
        <f t="shared" si="23"/>
        <v/>
      </c>
      <c r="AD30" s="165" t="str">
        <f t="shared" si="24"/>
        <v/>
      </c>
      <c r="AF30" s="12" t="str">
        <f t="shared" si="1"/>
        <v/>
      </c>
      <c r="AG30" s="12" t="str">
        <f t="shared" si="2"/>
        <v/>
      </c>
      <c r="AH30" s="12" t="str">
        <f t="shared" si="3"/>
        <v/>
      </c>
      <c r="AI30" s="12" t="str">
        <f t="shared" si="4"/>
        <v/>
      </c>
      <c r="AJ30" s="12" t="str">
        <f t="shared" si="5"/>
        <v/>
      </c>
      <c r="AK30" s="12" t="str">
        <f t="shared" si="6"/>
        <v/>
      </c>
      <c r="AM30" s="208"/>
      <c r="AN30" s="200"/>
      <c r="AO30" s="83">
        <v>19</v>
      </c>
      <c r="AP30" s="272" t="s">
        <v>250</v>
      </c>
      <c r="AQ30" s="272"/>
      <c r="AR30" s="35" t="s">
        <v>129</v>
      </c>
      <c r="AS30" s="44">
        <v>23</v>
      </c>
      <c r="AT30" s="6"/>
      <c r="AU30" s="19">
        <v>23</v>
      </c>
      <c r="AV30" s="19" t="s">
        <v>50</v>
      </c>
      <c r="AW30" s="2"/>
      <c r="AX30" s="2"/>
      <c r="AY30" s="2"/>
      <c r="AZ30" s="2"/>
      <c r="BA30" s="12" t="str">
        <f t="shared" si="25"/>
        <v/>
      </c>
      <c r="BB30" s="11" t="str">
        <f t="shared" si="7"/>
        <v/>
      </c>
      <c r="BC30" s="11" t="str">
        <f t="shared" si="8"/>
        <v/>
      </c>
      <c r="BD30" s="11" t="str">
        <f t="shared" si="9"/>
        <v/>
      </c>
      <c r="BE30" s="11" t="str">
        <f t="shared" si="10"/>
        <v/>
      </c>
      <c r="BF30" s="11" t="str">
        <f t="shared" si="11"/>
        <v/>
      </c>
      <c r="BG30" s="11" t="str">
        <f t="shared" si="12"/>
        <v/>
      </c>
      <c r="BH30" s="11" t="str">
        <f t="shared" si="13"/>
        <v/>
      </c>
      <c r="BI30" s="11" t="str">
        <f t="shared" si="14"/>
        <v/>
      </c>
      <c r="BL30" s="84" t="str">
        <f t="shared" si="15"/>
        <v/>
      </c>
      <c r="BM30" s="84" t="str">
        <f t="shared" si="16"/>
        <v/>
      </c>
      <c r="BN30" s="84" t="str">
        <f t="shared" si="17"/>
        <v/>
      </c>
      <c r="BO30" s="84" t="str">
        <f t="shared" si="18"/>
        <v/>
      </c>
      <c r="BP30" s="84" t="str">
        <f t="shared" si="19"/>
        <v/>
      </c>
      <c r="BQ30" s="84" t="str">
        <f t="shared" si="20"/>
        <v/>
      </c>
      <c r="BR30" s="84" t="str">
        <f t="shared" si="21"/>
        <v/>
      </c>
      <c r="BS30" s="84" t="str">
        <f t="shared" si="26"/>
        <v/>
      </c>
      <c r="BT30" s="84" t="str">
        <f t="shared" si="27"/>
        <v/>
      </c>
      <c r="BU30" s="84" t="str">
        <f t="shared" si="28"/>
        <v/>
      </c>
      <c r="BV30" s="84">
        <f t="shared" si="29"/>
        <v>0</v>
      </c>
      <c r="BW30" s="84" t="str">
        <f t="shared" si="30"/>
        <v/>
      </c>
      <c r="BX30" s="84" t="str">
        <f t="shared" si="31"/>
        <v/>
      </c>
      <c r="BY30" s="84" t="str">
        <f t="shared" si="32"/>
        <v/>
      </c>
    </row>
    <row r="31" spans="1:77" ht="21" customHeight="1" x14ac:dyDescent="0.15">
      <c r="A31" s="1" ph="1"/>
      <c r="B31" s="20">
        <v>24</v>
      </c>
      <c r="C31" s="21"/>
      <c r="D31" s="21"/>
      <c r="E31" s="22"/>
      <c r="F31" s="23"/>
      <c r="G31" s="22"/>
      <c r="H31" s="22"/>
      <c r="I31" s="169" t="str">
        <f t="shared" si="0"/>
        <v/>
      </c>
      <c r="J31" s="108"/>
      <c r="K31" s="109"/>
      <c r="L31" s="110"/>
      <c r="M31" s="24"/>
      <c r="N31" s="24"/>
      <c r="O31" s="24"/>
      <c r="P31" s="24"/>
      <c r="Q31" s="24"/>
      <c r="R31" s="24"/>
      <c r="S31" s="24"/>
      <c r="T31" s="25"/>
      <c r="U31" s="26"/>
      <c r="V31" s="27"/>
      <c r="W31" s="28"/>
      <c r="X31" s="24"/>
      <c r="Y31" s="29"/>
      <c r="Z31" s="22"/>
      <c r="AA31" s="30"/>
      <c r="AB31" s="163" t="str">
        <f t="shared" si="22"/>
        <v/>
      </c>
      <c r="AC31" s="164" t="str">
        <f t="shared" si="23"/>
        <v/>
      </c>
      <c r="AD31" s="165" t="str">
        <f t="shared" si="24"/>
        <v/>
      </c>
      <c r="AF31" s="12" t="str">
        <f t="shared" si="1"/>
        <v/>
      </c>
      <c r="AG31" s="12" t="str">
        <f t="shared" si="2"/>
        <v/>
      </c>
      <c r="AH31" s="12" t="str">
        <f t="shared" si="3"/>
        <v/>
      </c>
      <c r="AI31" s="12" t="str">
        <f t="shared" si="4"/>
        <v/>
      </c>
      <c r="AJ31" s="12" t="str">
        <f t="shared" si="5"/>
        <v/>
      </c>
      <c r="AK31" s="12" t="str">
        <f t="shared" si="6"/>
        <v/>
      </c>
      <c r="AM31" s="208"/>
      <c r="AN31" s="200"/>
      <c r="AO31" s="83">
        <v>20</v>
      </c>
      <c r="AP31" s="272" t="s">
        <v>126</v>
      </c>
      <c r="AQ31" s="272"/>
      <c r="AR31" s="35" t="s">
        <v>131</v>
      </c>
      <c r="AS31" s="44">
        <v>24</v>
      </c>
      <c r="AT31" s="6"/>
      <c r="AU31" s="19">
        <v>24</v>
      </c>
      <c r="AV31" s="19" t="s">
        <v>132</v>
      </c>
      <c r="AW31" s="2"/>
      <c r="AX31" s="2"/>
      <c r="AY31" s="2"/>
      <c r="AZ31" s="2"/>
      <c r="BA31" s="12" t="str">
        <f t="shared" si="25"/>
        <v/>
      </c>
      <c r="BB31" s="11" t="str">
        <f t="shared" si="7"/>
        <v/>
      </c>
      <c r="BC31" s="11" t="str">
        <f t="shared" si="8"/>
        <v/>
      </c>
      <c r="BD31" s="11" t="str">
        <f t="shared" si="9"/>
        <v/>
      </c>
      <c r="BE31" s="11" t="str">
        <f t="shared" si="10"/>
        <v/>
      </c>
      <c r="BF31" s="11" t="str">
        <f t="shared" si="11"/>
        <v/>
      </c>
      <c r="BG31" s="11" t="str">
        <f t="shared" si="12"/>
        <v/>
      </c>
      <c r="BH31" s="11" t="str">
        <f t="shared" si="13"/>
        <v/>
      </c>
      <c r="BI31" s="11" t="str">
        <f t="shared" si="14"/>
        <v/>
      </c>
      <c r="BL31" s="84" t="str">
        <f t="shared" si="15"/>
        <v/>
      </c>
      <c r="BM31" s="84" t="str">
        <f t="shared" si="16"/>
        <v/>
      </c>
      <c r="BN31" s="84" t="str">
        <f t="shared" si="17"/>
        <v/>
      </c>
      <c r="BO31" s="84" t="str">
        <f t="shared" si="18"/>
        <v/>
      </c>
      <c r="BP31" s="84" t="str">
        <f t="shared" si="19"/>
        <v/>
      </c>
      <c r="BQ31" s="84" t="str">
        <f t="shared" si="20"/>
        <v/>
      </c>
      <c r="BR31" s="84" t="str">
        <f t="shared" si="21"/>
        <v/>
      </c>
      <c r="BS31" s="84" t="str">
        <f t="shared" si="26"/>
        <v/>
      </c>
      <c r="BT31" s="84" t="str">
        <f t="shared" si="27"/>
        <v/>
      </c>
      <c r="BU31" s="84" t="str">
        <f t="shared" si="28"/>
        <v/>
      </c>
      <c r="BV31" s="84">
        <f t="shared" si="29"/>
        <v>0</v>
      </c>
      <c r="BW31" s="84" t="str">
        <f t="shared" si="30"/>
        <v/>
      </c>
      <c r="BX31" s="84" t="str">
        <f t="shared" si="31"/>
        <v/>
      </c>
      <c r="BY31" s="84" t="str">
        <f t="shared" si="32"/>
        <v/>
      </c>
    </row>
    <row r="32" spans="1:77" ht="21" customHeight="1" x14ac:dyDescent="0.15">
      <c r="A32" s="1" ph="1"/>
      <c r="B32" s="20">
        <v>25</v>
      </c>
      <c r="C32" s="21"/>
      <c r="D32" s="21"/>
      <c r="E32" s="22"/>
      <c r="F32" s="23"/>
      <c r="G32" s="22"/>
      <c r="H32" s="22"/>
      <c r="I32" s="169" t="str">
        <f t="shared" si="0"/>
        <v/>
      </c>
      <c r="J32" s="108"/>
      <c r="K32" s="109"/>
      <c r="L32" s="110"/>
      <c r="M32" s="24"/>
      <c r="N32" s="24"/>
      <c r="O32" s="24"/>
      <c r="P32" s="24"/>
      <c r="Q32" s="24"/>
      <c r="R32" s="24"/>
      <c r="S32" s="24"/>
      <c r="T32" s="25"/>
      <c r="U32" s="26"/>
      <c r="V32" s="27"/>
      <c r="W32" s="28"/>
      <c r="X32" s="24"/>
      <c r="Y32" s="29"/>
      <c r="Z32" s="22"/>
      <c r="AA32" s="30"/>
      <c r="AB32" s="163" t="str">
        <f t="shared" si="22"/>
        <v/>
      </c>
      <c r="AC32" s="164" t="str">
        <f t="shared" si="23"/>
        <v/>
      </c>
      <c r="AD32" s="165" t="str">
        <f t="shared" si="24"/>
        <v/>
      </c>
      <c r="AF32" s="12" t="str">
        <f t="shared" si="1"/>
        <v/>
      </c>
      <c r="AG32" s="12" t="str">
        <f t="shared" si="2"/>
        <v/>
      </c>
      <c r="AH32" s="12" t="str">
        <f t="shared" si="3"/>
        <v/>
      </c>
      <c r="AI32" s="12" t="str">
        <f t="shared" si="4"/>
        <v/>
      </c>
      <c r="AJ32" s="12" t="str">
        <f t="shared" si="5"/>
        <v/>
      </c>
      <c r="AK32" s="12" t="str">
        <f t="shared" si="6"/>
        <v/>
      </c>
      <c r="AM32" s="208"/>
      <c r="AN32" s="200"/>
      <c r="AO32" s="83">
        <v>21</v>
      </c>
      <c r="AP32" s="272" t="s">
        <v>128</v>
      </c>
      <c r="AQ32" s="272"/>
      <c r="AR32" s="35" t="s">
        <v>133</v>
      </c>
      <c r="AS32" s="44">
        <v>25</v>
      </c>
      <c r="AT32" s="6"/>
      <c r="AU32" s="19">
        <v>25</v>
      </c>
      <c r="AV32" s="19" t="s">
        <v>132</v>
      </c>
      <c r="AW32" s="2"/>
      <c r="AX32" s="2"/>
      <c r="AY32" s="2"/>
      <c r="AZ32" s="2"/>
      <c r="BA32" s="12" t="str">
        <f t="shared" si="25"/>
        <v/>
      </c>
      <c r="BB32" s="11" t="str">
        <f t="shared" si="7"/>
        <v/>
      </c>
      <c r="BC32" s="11" t="str">
        <f t="shared" si="8"/>
        <v/>
      </c>
      <c r="BD32" s="11" t="str">
        <f t="shared" si="9"/>
        <v/>
      </c>
      <c r="BE32" s="11" t="str">
        <f t="shared" si="10"/>
        <v/>
      </c>
      <c r="BF32" s="11" t="str">
        <f t="shared" si="11"/>
        <v/>
      </c>
      <c r="BG32" s="11" t="str">
        <f t="shared" si="12"/>
        <v/>
      </c>
      <c r="BH32" s="11" t="str">
        <f t="shared" si="13"/>
        <v/>
      </c>
      <c r="BI32" s="11" t="str">
        <f t="shared" si="14"/>
        <v/>
      </c>
      <c r="BL32" s="84" t="str">
        <f t="shared" si="15"/>
        <v/>
      </c>
      <c r="BM32" s="84" t="str">
        <f t="shared" si="16"/>
        <v/>
      </c>
      <c r="BN32" s="84" t="str">
        <f t="shared" si="17"/>
        <v/>
      </c>
      <c r="BO32" s="84" t="str">
        <f t="shared" si="18"/>
        <v/>
      </c>
      <c r="BP32" s="84" t="str">
        <f t="shared" si="19"/>
        <v/>
      </c>
      <c r="BQ32" s="84" t="str">
        <f t="shared" si="20"/>
        <v/>
      </c>
      <c r="BR32" s="84" t="str">
        <f t="shared" si="21"/>
        <v/>
      </c>
      <c r="BS32" s="84" t="str">
        <f t="shared" si="26"/>
        <v/>
      </c>
      <c r="BT32" s="84" t="str">
        <f t="shared" si="27"/>
        <v/>
      </c>
      <c r="BU32" s="84" t="str">
        <f t="shared" si="28"/>
        <v/>
      </c>
      <c r="BV32" s="84">
        <f t="shared" si="29"/>
        <v>0</v>
      </c>
      <c r="BW32" s="84" t="str">
        <f t="shared" si="30"/>
        <v/>
      </c>
      <c r="BX32" s="84" t="str">
        <f t="shared" si="31"/>
        <v/>
      </c>
      <c r="BY32" s="84" t="str">
        <f t="shared" si="32"/>
        <v/>
      </c>
    </row>
    <row r="33" spans="1:77" ht="21" customHeight="1" x14ac:dyDescent="0.15">
      <c r="A33" s="1" ph="1"/>
      <c r="B33" s="20">
        <v>26</v>
      </c>
      <c r="C33" s="21"/>
      <c r="D33" s="21"/>
      <c r="E33" s="22"/>
      <c r="F33" s="23"/>
      <c r="G33" s="22"/>
      <c r="H33" s="22"/>
      <c r="I33" s="169" t="str">
        <f t="shared" si="0"/>
        <v/>
      </c>
      <c r="J33" s="108"/>
      <c r="K33" s="109"/>
      <c r="L33" s="110"/>
      <c r="M33" s="24"/>
      <c r="N33" s="24"/>
      <c r="O33" s="24"/>
      <c r="P33" s="24"/>
      <c r="Q33" s="24"/>
      <c r="R33" s="24"/>
      <c r="S33" s="24"/>
      <c r="T33" s="25"/>
      <c r="U33" s="26"/>
      <c r="V33" s="27"/>
      <c r="W33" s="28"/>
      <c r="X33" s="24"/>
      <c r="Y33" s="29"/>
      <c r="Z33" s="22"/>
      <c r="AA33" s="30"/>
      <c r="AB33" s="163" t="str">
        <f t="shared" si="22"/>
        <v/>
      </c>
      <c r="AC33" s="164" t="str">
        <f t="shared" si="23"/>
        <v/>
      </c>
      <c r="AD33" s="165" t="str">
        <f t="shared" si="24"/>
        <v/>
      </c>
      <c r="AF33" s="12" t="str">
        <f t="shared" si="1"/>
        <v/>
      </c>
      <c r="AG33" s="12" t="str">
        <f t="shared" si="2"/>
        <v/>
      </c>
      <c r="AH33" s="12" t="str">
        <f t="shared" si="3"/>
        <v/>
      </c>
      <c r="AI33" s="12" t="str">
        <f t="shared" si="4"/>
        <v/>
      </c>
      <c r="AJ33" s="12" t="str">
        <f t="shared" si="5"/>
        <v/>
      </c>
      <c r="AK33" s="12" t="str">
        <f t="shared" si="6"/>
        <v/>
      </c>
      <c r="AM33" s="208"/>
      <c r="AN33" s="201"/>
      <c r="AO33" s="83">
        <v>22</v>
      </c>
      <c r="AP33" s="272" t="s">
        <v>130</v>
      </c>
      <c r="AQ33" s="272"/>
      <c r="AR33" s="35" t="s">
        <v>136</v>
      </c>
      <c r="AS33" s="44">
        <v>26</v>
      </c>
      <c r="AT33" s="6"/>
      <c r="AU33" s="19">
        <v>26</v>
      </c>
      <c r="AV33" s="19" t="s">
        <v>137</v>
      </c>
      <c r="AW33" s="2"/>
      <c r="AX33" s="2"/>
      <c r="AY33" s="2"/>
      <c r="AZ33" s="2"/>
      <c r="BA33" s="12" t="str">
        <f t="shared" si="25"/>
        <v/>
      </c>
      <c r="BB33" s="11" t="str">
        <f t="shared" si="7"/>
        <v/>
      </c>
      <c r="BC33" s="11" t="str">
        <f t="shared" si="8"/>
        <v/>
      </c>
      <c r="BD33" s="11" t="str">
        <f t="shared" si="9"/>
        <v/>
      </c>
      <c r="BE33" s="11" t="str">
        <f t="shared" si="10"/>
        <v/>
      </c>
      <c r="BF33" s="11" t="str">
        <f t="shared" si="11"/>
        <v/>
      </c>
      <c r="BG33" s="11" t="str">
        <f t="shared" si="12"/>
        <v/>
      </c>
      <c r="BH33" s="11" t="str">
        <f t="shared" si="13"/>
        <v/>
      </c>
      <c r="BI33" s="11" t="str">
        <f t="shared" si="14"/>
        <v/>
      </c>
      <c r="BL33" s="84" t="str">
        <f t="shared" si="15"/>
        <v/>
      </c>
      <c r="BM33" s="84" t="str">
        <f t="shared" si="16"/>
        <v/>
      </c>
      <c r="BN33" s="84" t="str">
        <f t="shared" si="17"/>
        <v/>
      </c>
      <c r="BO33" s="84" t="str">
        <f t="shared" si="18"/>
        <v/>
      </c>
      <c r="BP33" s="84" t="str">
        <f t="shared" si="19"/>
        <v/>
      </c>
      <c r="BQ33" s="84" t="str">
        <f t="shared" si="20"/>
        <v/>
      </c>
      <c r="BR33" s="84" t="str">
        <f t="shared" si="21"/>
        <v/>
      </c>
      <c r="BS33" s="84" t="str">
        <f t="shared" si="26"/>
        <v/>
      </c>
      <c r="BT33" s="84" t="str">
        <f t="shared" si="27"/>
        <v/>
      </c>
      <c r="BU33" s="84" t="str">
        <f t="shared" si="28"/>
        <v/>
      </c>
      <c r="BV33" s="84">
        <f t="shared" si="29"/>
        <v>0</v>
      </c>
      <c r="BW33" s="84" t="str">
        <f t="shared" si="30"/>
        <v/>
      </c>
      <c r="BX33" s="84" t="str">
        <f t="shared" si="31"/>
        <v/>
      </c>
      <c r="BY33" s="84" t="str">
        <f t="shared" si="32"/>
        <v/>
      </c>
    </row>
    <row r="34" spans="1:77" ht="21" customHeight="1" x14ac:dyDescent="0.15">
      <c r="A34" s="1" ph="1"/>
      <c r="B34" s="20">
        <v>27</v>
      </c>
      <c r="C34" s="21"/>
      <c r="D34" s="21"/>
      <c r="E34" s="22"/>
      <c r="F34" s="23"/>
      <c r="G34" s="22"/>
      <c r="H34" s="22"/>
      <c r="I34" s="169" t="str">
        <f t="shared" si="0"/>
        <v/>
      </c>
      <c r="J34" s="108"/>
      <c r="K34" s="109"/>
      <c r="L34" s="110"/>
      <c r="M34" s="24"/>
      <c r="N34" s="24"/>
      <c r="O34" s="24"/>
      <c r="P34" s="24"/>
      <c r="Q34" s="24"/>
      <c r="R34" s="24"/>
      <c r="S34" s="24"/>
      <c r="T34" s="25"/>
      <c r="U34" s="26"/>
      <c r="V34" s="27"/>
      <c r="W34" s="28"/>
      <c r="X34" s="24"/>
      <c r="Y34" s="29"/>
      <c r="Z34" s="22"/>
      <c r="AA34" s="30"/>
      <c r="AB34" s="163" t="str">
        <f t="shared" si="22"/>
        <v/>
      </c>
      <c r="AC34" s="164" t="str">
        <f t="shared" si="23"/>
        <v/>
      </c>
      <c r="AD34" s="165" t="str">
        <f t="shared" si="24"/>
        <v/>
      </c>
      <c r="AF34" s="12" t="str">
        <f t="shared" si="1"/>
        <v/>
      </c>
      <c r="AG34" s="12" t="str">
        <f t="shared" si="2"/>
        <v/>
      </c>
      <c r="AH34" s="12" t="str">
        <f t="shared" si="3"/>
        <v/>
      </c>
      <c r="AI34" s="12" t="str">
        <f t="shared" si="4"/>
        <v/>
      </c>
      <c r="AJ34" s="12" t="str">
        <f t="shared" si="5"/>
        <v/>
      </c>
      <c r="AK34" s="12" t="str">
        <f t="shared" si="6"/>
        <v/>
      </c>
      <c r="AM34" s="209"/>
      <c r="AN34" s="37"/>
      <c r="AO34" s="83">
        <v>23</v>
      </c>
      <c r="AP34" s="272" t="s">
        <v>251</v>
      </c>
      <c r="AQ34" s="272"/>
      <c r="AR34" s="35" t="s">
        <v>139</v>
      </c>
      <c r="AS34" s="44">
        <v>27</v>
      </c>
      <c r="AT34" s="6"/>
      <c r="AU34" s="19">
        <v>27</v>
      </c>
      <c r="AV34" s="19" t="s">
        <v>140</v>
      </c>
      <c r="AW34" s="2"/>
      <c r="AX34" s="2"/>
      <c r="AY34" s="2"/>
      <c r="AZ34" s="2"/>
      <c r="BA34" s="12" t="str">
        <f t="shared" si="25"/>
        <v/>
      </c>
      <c r="BB34" s="11" t="str">
        <f t="shared" si="7"/>
        <v/>
      </c>
      <c r="BC34" s="11" t="str">
        <f t="shared" si="8"/>
        <v/>
      </c>
      <c r="BD34" s="11" t="str">
        <f t="shared" si="9"/>
        <v/>
      </c>
      <c r="BE34" s="11" t="str">
        <f t="shared" si="10"/>
        <v/>
      </c>
      <c r="BF34" s="11" t="str">
        <f t="shared" si="11"/>
        <v/>
      </c>
      <c r="BG34" s="11" t="str">
        <f t="shared" si="12"/>
        <v/>
      </c>
      <c r="BH34" s="11" t="str">
        <f t="shared" si="13"/>
        <v/>
      </c>
      <c r="BI34" s="11" t="str">
        <f t="shared" si="14"/>
        <v/>
      </c>
      <c r="BL34" s="84" t="str">
        <f t="shared" si="15"/>
        <v/>
      </c>
      <c r="BM34" s="84" t="str">
        <f t="shared" si="16"/>
        <v/>
      </c>
      <c r="BN34" s="84" t="str">
        <f t="shared" si="17"/>
        <v/>
      </c>
      <c r="BO34" s="84" t="str">
        <f t="shared" si="18"/>
        <v/>
      </c>
      <c r="BP34" s="84" t="str">
        <f t="shared" si="19"/>
        <v/>
      </c>
      <c r="BQ34" s="84" t="str">
        <f t="shared" si="20"/>
        <v/>
      </c>
      <c r="BR34" s="84" t="str">
        <f t="shared" si="21"/>
        <v/>
      </c>
      <c r="BS34" s="84" t="str">
        <f t="shared" si="26"/>
        <v/>
      </c>
      <c r="BT34" s="84" t="str">
        <f t="shared" si="27"/>
        <v/>
      </c>
      <c r="BU34" s="84" t="str">
        <f t="shared" si="28"/>
        <v/>
      </c>
      <c r="BV34" s="84">
        <f t="shared" si="29"/>
        <v>0</v>
      </c>
      <c r="BW34" s="84" t="str">
        <f t="shared" si="30"/>
        <v/>
      </c>
      <c r="BX34" s="84" t="str">
        <f t="shared" si="31"/>
        <v/>
      </c>
      <c r="BY34" s="84" t="str">
        <f t="shared" si="32"/>
        <v/>
      </c>
    </row>
    <row r="35" spans="1:77" ht="21" customHeight="1" x14ac:dyDescent="0.15">
      <c r="A35" s="1" ph="1"/>
      <c r="B35" s="20">
        <v>28</v>
      </c>
      <c r="C35" s="21"/>
      <c r="D35" s="21"/>
      <c r="E35" s="22"/>
      <c r="F35" s="23"/>
      <c r="G35" s="22"/>
      <c r="H35" s="22"/>
      <c r="I35" s="169" t="str">
        <f t="shared" si="0"/>
        <v/>
      </c>
      <c r="J35" s="108"/>
      <c r="K35" s="109"/>
      <c r="L35" s="110"/>
      <c r="M35" s="24"/>
      <c r="N35" s="24"/>
      <c r="O35" s="24"/>
      <c r="P35" s="24"/>
      <c r="Q35" s="24"/>
      <c r="R35" s="24"/>
      <c r="S35" s="24"/>
      <c r="T35" s="25"/>
      <c r="U35" s="26"/>
      <c r="V35" s="27"/>
      <c r="W35" s="28"/>
      <c r="X35" s="24"/>
      <c r="Y35" s="29"/>
      <c r="Z35" s="22"/>
      <c r="AA35" s="30"/>
      <c r="AB35" s="163" t="str">
        <f t="shared" si="22"/>
        <v/>
      </c>
      <c r="AC35" s="164" t="str">
        <f t="shared" si="23"/>
        <v/>
      </c>
      <c r="AD35" s="165" t="str">
        <f t="shared" si="24"/>
        <v/>
      </c>
      <c r="AF35" s="12" t="str">
        <f t="shared" si="1"/>
        <v/>
      </c>
      <c r="AG35" s="12" t="str">
        <f t="shared" si="2"/>
        <v/>
      </c>
      <c r="AH35" s="12" t="str">
        <f t="shared" si="3"/>
        <v/>
      </c>
      <c r="AI35" s="12" t="str">
        <f t="shared" si="4"/>
        <v/>
      </c>
      <c r="AJ35" s="12" t="str">
        <f t="shared" si="5"/>
        <v/>
      </c>
      <c r="AK35" s="12" t="str">
        <f t="shared" si="6"/>
        <v/>
      </c>
      <c r="AM35" s="215" t="s">
        <v>134</v>
      </c>
      <c r="AN35" s="216"/>
      <c r="AO35" s="83">
        <v>24</v>
      </c>
      <c r="AP35" s="272" t="s">
        <v>135</v>
      </c>
      <c r="AQ35" s="272"/>
      <c r="AR35" s="35" t="s">
        <v>142</v>
      </c>
      <c r="AS35" s="44">
        <v>28</v>
      </c>
      <c r="AT35" s="6"/>
      <c r="AU35" s="19">
        <v>28</v>
      </c>
      <c r="AV35" s="19" t="s">
        <v>143</v>
      </c>
      <c r="AW35" s="2"/>
      <c r="AX35" s="2"/>
      <c r="AY35" s="2"/>
      <c r="AZ35" s="2"/>
      <c r="BA35" s="12" t="str">
        <f t="shared" si="25"/>
        <v/>
      </c>
      <c r="BB35" s="11" t="str">
        <f t="shared" si="7"/>
        <v/>
      </c>
      <c r="BC35" s="11" t="str">
        <f t="shared" si="8"/>
        <v/>
      </c>
      <c r="BD35" s="11" t="str">
        <f t="shared" si="9"/>
        <v/>
      </c>
      <c r="BE35" s="11" t="str">
        <f t="shared" si="10"/>
        <v/>
      </c>
      <c r="BF35" s="11" t="str">
        <f t="shared" si="11"/>
        <v/>
      </c>
      <c r="BG35" s="11" t="str">
        <f t="shared" si="12"/>
        <v/>
      </c>
      <c r="BH35" s="11" t="str">
        <f t="shared" si="13"/>
        <v/>
      </c>
      <c r="BI35" s="11" t="str">
        <f t="shared" si="14"/>
        <v/>
      </c>
      <c r="BL35" s="84" t="str">
        <f t="shared" si="15"/>
        <v/>
      </c>
      <c r="BM35" s="84" t="str">
        <f t="shared" si="16"/>
        <v/>
      </c>
      <c r="BN35" s="84" t="str">
        <f t="shared" si="17"/>
        <v/>
      </c>
      <c r="BO35" s="84" t="str">
        <f t="shared" si="18"/>
        <v/>
      </c>
      <c r="BP35" s="84" t="str">
        <f t="shared" si="19"/>
        <v/>
      </c>
      <c r="BQ35" s="84" t="str">
        <f t="shared" si="20"/>
        <v/>
      </c>
      <c r="BR35" s="84" t="str">
        <f t="shared" si="21"/>
        <v/>
      </c>
      <c r="BS35" s="84" t="str">
        <f t="shared" si="26"/>
        <v/>
      </c>
      <c r="BT35" s="84" t="str">
        <f t="shared" si="27"/>
        <v/>
      </c>
      <c r="BU35" s="84" t="str">
        <f t="shared" si="28"/>
        <v/>
      </c>
      <c r="BV35" s="84">
        <f t="shared" si="29"/>
        <v>0</v>
      </c>
      <c r="BW35" s="84" t="str">
        <f t="shared" si="30"/>
        <v/>
      </c>
      <c r="BX35" s="84" t="str">
        <f t="shared" si="31"/>
        <v/>
      </c>
      <c r="BY35" s="84" t="str">
        <f t="shared" si="32"/>
        <v/>
      </c>
    </row>
    <row r="36" spans="1:77" ht="21" x14ac:dyDescent="0.15">
      <c r="A36" s="1" ph="1"/>
      <c r="B36" s="20">
        <v>29</v>
      </c>
      <c r="C36" s="21"/>
      <c r="D36" s="21"/>
      <c r="E36" s="22"/>
      <c r="F36" s="23"/>
      <c r="G36" s="22"/>
      <c r="H36" s="22"/>
      <c r="I36" s="169" t="str">
        <f t="shared" si="0"/>
        <v/>
      </c>
      <c r="J36" s="108"/>
      <c r="K36" s="109"/>
      <c r="L36" s="110"/>
      <c r="M36" s="24"/>
      <c r="N36" s="24"/>
      <c r="O36" s="24"/>
      <c r="P36" s="24"/>
      <c r="Q36" s="24"/>
      <c r="R36" s="24"/>
      <c r="S36" s="24"/>
      <c r="T36" s="25"/>
      <c r="U36" s="26"/>
      <c r="V36" s="27"/>
      <c r="W36" s="28"/>
      <c r="X36" s="24"/>
      <c r="Y36" s="29"/>
      <c r="Z36" s="22"/>
      <c r="AA36" s="30"/>
      <c r="AB36" s="163" t="str">
        <f t="shared" si="22"/>
        <v/>
      </c>
      <c r="AC36" s="164" t="str">
        <f t="shared" si="23"/>
        <v/>
      </c>
      <c r="AD36" s="165" t="str">
        <f t="shared" si="24"/>
        <v/>
      </c>
      <c r="AF36" s="12" t="str">
        <f t="shared" si="1"/>
        <v/>
      </c>
      <c r="AG36" s="12" t="str">
        <f t="shared" si="2"/>
        <v/>
      </c>
      <c r="AH36" s="12" t="str">
        <f t="shared" si="3"/>
        <v/>
      </c>
      <c r="AI36" s="12" t="str">
        <f t="shared" si="4"/>
        <v/>
      </c>
      <c r="AJ36" s="12" t="str">
        <f t="shared" si="5"/>
        <v/>
      </c>
      <c r="AK36" s="12" t="str">
        <f t="shared" si="6"/>
        <v/>
      </c>
      <c r="AM36" s="217"/>
      <c r="AN36" s="218"/>
      <c r="AO36" s="83">
        <v>25</v>
      </c>
      <c r="AP36" s="272" t="s">
        <v>138</v>
      </c>
      <c r="AQ36" s="272"/>
      <c r="AR36" s="35" t="s">
        <v>144</v>
      </c>
      <c r="AS36" s="44">
        <v>29</v>
      </c>
      <c r="AT36" s="6"/>
      <c r="AU36" s="11"/>
      <c r="AV36" s="11"/>
      <c r="AW36" s="2"/>
      <c r="AX36" s="2"/>
      <c r="AY36" s="2"/>
      <c r="AZ36" s="2"/>
      <c r="BA36" s="12" t="str">
        <f t="shared" si="25"/>
        <v/>
      </c>
      <c r="BB36" s="11" t="str">
        <f t="shared" si="7"/>
        <v/>
      </c>
      <c r="BC36" s="11" t="str">
        <f t="shared" si="8"/>
        <v/>
      </c>
      <c r="BD36" s="11" t="str">
        <f t="shared" si="9"/>
        <v/>
      </c>
      <c r="BE36" s="11" t="str">
        <f t="shared" si="10"/>
        <v/>
      </c>
      <c r="BF36" s="11" t="str">
        <f t="shared" si="11"/>
        <v/>
      </c>
      <c r="BG36" s="11" t="str">
        <f t="shared" si="12"/>
        <v/>
      </c>
      <c r="BH36" s="11" t="str">
        <f t="shared" si="13"/>
        <v/>
      </c>
      <c r="BI36" s="11" t="str">
        <f t="shared" si="14"/>
        <v/>
      </c>
      <c r="BL36" s="84" t="str">
        <f t="shared" si="15"/>
        <v/>
      </c>
      <c r="BM36" s="84" t="str">
        <f t="shared" si="16"/>
        <v/>
      </c>
      <c r="BN36" s="84" t="str">
        <f t="shared" si="17"/>
        <v/>
      </c>
      <c r="BO36" s="84" t="str">
        <f t="shared" si="18"/>
        <v/>
      </c>
      <c r="BP36" s="84" t="str">
        <f t="shared" si="19"/>
        <v/>
      </c>
      <c r="BQ36" s="84" t="str">
        <f t="shared" si="20"/>
        <v/>
      </c>
      <c r="BR36" s="84" t="str">
        <f t="shared" si="21"/>
        <v/>
      </c>
      <c r="BS36" s="84" t="str">
        <f t="shared" si="26"/>
        <v/>
      </c>
      <c r="BT36" s="84" t="str">
        <f t="shared" si="27"/>
        <v/>
      </c>
      <c r="BU36" s="84" t="str">
        <f t="shared" si="28"/>
        <v/>
      </c>
      <c r="BV36" s="84">
        <f t="shared" si="29"/>
        <v>0</v>
      </c>
      <c r="BW36" s="84" t="str">
        <f t="shared" si="30"/>
        <v/>
      </c>
      <c r="BX36" s="84" t="str">
        <f t="shared" si="31"/>
        <v/>
      </c>
      <c r="BY36" s="84" t="str">
        <f t="shared" si="32"/>
        <v/>
      </c>
    </row>
    <row r="37" spans="1:77" ht="21" x14ac:dyDescent="0.15">
      <c r="A37" s="1" ph="1"/>
      <c r="B37" s="20">
        <v>30</v>
      </c>
      <c r="C37" s="21"/>
      <c r="D37" s="21"/>
      <c r="E37" s="22"/>
      <c r="F37" s="23"/>
      <c r="G37" s="22"/>
      <c r="H37" s="22"/>
      <c r="I37" s="169" t="str">
        <f t="shared" si="0"/>
        <v/>
      </c>
      <c r="J37" s="108"/>
      <c r="K37" s="109"/>
      <c r="L37" s="110"/>
      <c r="M37" s="24"/>
      <c r="N37" s="24"/>
      <c r="O37" s="24"/>
      <c r="P37" s="24"/>
      <c r="Q37" s="24"/>
      <c r="R37" s="24"/>
      <c r="S37" s="24"/>
      <c r="T37" s="25"/>
      <c r="U37" s="26"/>
      <c r="V37" s="27"/>
      <c r="W37" s="28"/>
      <c r="X37" s="24"/>
      <c r="Y37" s="29"/>
      <c r="Z37" s="22"/>
      <c r="AA37" s="30"/>
      <c r="AB37" s="163" t="str">
        <f t="shared" si="22"/>
        <v/>
      </c>
      <c r="AC37" s="164" t="str">
        <f t="shared" si="23"/>
        <v/>
      </c>
      <c r="AD37" s="165" t="str">
        <f t="shared" si="24"/>
        <v/>
      </c>
      <c r="AF37" s="12" t="str">
        <f t="shared" si="1"/>
        <v/>
      </c>
      <c r="AG37" s="12" t="str">
        <f t="shared" si="2"/>
        <v/>
      </c>
      <c r="AH37" s="12" t="str">
        <f t="shared" si="3"/>
        <v/>
      </c>
      <c r="AI37" s="12" t="str">
        <f t="shared" si="4"/>
        <v/>
      </c>
      <c r="AJ37" s="12" t="str">
        <f t="shared" si="5"/>
        <v/>
      </c>
      <c r="AK37" s="12" t="str">
        <f t="shared" si="6"/>
        <v/>
      </c>
      <c r="AM37" s="219" t="s">
        <v>306</v>
      </c>
      <c r="AN37" s="220"/>
      <c r="AO37" s="210">
        <v>26</v>
      </c>
      <c r="AP37" s="272" t="s">
        <v>141</v>
      </c>
      <c r="AQ37" s="272"/>
      <c r="AR37" s="35" t="s">
        <v>146</v>
      </c>
      <c r="AS37" s="44">
        <v>30</v>
      </c>
      <c r="AT37" s="6"/>
      <c r="AU37" s="6"/>
      <c r="AV37" s="6"/>
      <c r="AW37" s="2"/>
      <c r="AX37" s="2"/>
      <c r="AY37" s="2"/>
      <c r="AZ37" s="2"/>
      <c r="BA37" s="12" t="str">
        <f t="shared" si="25"/>
        <v/>
      </c>
      <c r="BB37" s="11" t="str">
        <f t="shared" si="7"/>
        <v/>
      </c>
      <c r="BC37" s="11" t="str">
        <f t="shared" si="8"/>
        <v/>
      </c>
      <c r="BD37" s="11" t="str">
        <f t="shared" si="9"/>
        <v/>
      </c>
      <c r="BE37" s="11" t="str">
        <f t="shared" si="10"/>
        <v/>
      </c>
      <c r="BF37" s="11" t="str">
        <f t="shared" si="11"/>
        <v/>
      </c>
      <c r="BG37" s="11" t="str">
        <f t="shared" si="12"/>
        <v/>
      </c>
      <c r="BH37" s="11" t="str">
        <f t="shared" si="13"/>
        <v/>
      </c>
      <c r="BI37" s="11" t="str">
        <f t="shared" si="14"/>
        <v/>
      </c>
      <c r="BL37" s="84" t="str">
        <f t="shared" si="15"/>
        <v/>
      </c>
      <c r="BM37" s="84" t="str">
        <f t="shared" si="16"/>
        <v/>
      </c>
      <c r="BN37" s="84" t="str">
        <f t="shared" si="17"/>
        <v/>
      </c>
      <c r="BO37" s="84" t="str">
        <f t="shared" si="18"/>
        <v/>
      </c>
      <c r="BP37" s="84" t="str">
        <f t="shared" si="19"/>
        <v/>
      </c>
      <c r="BQ37" s="84" t="str">
        <f t="shared" si="20"/>
        <v/>
      </c>
      <c r="BR37" s="84" t="str">
        <f t="shared" si="21"/>
        <v/>
      </c>
      <c r="BS37" s="84" t="str">
        <f t="shared" si="26"/>
        <v/>
      </c>
      <c r="BT37" s="84" t="str">
        <f t="shared" si="27"/>
        <v/>
      </c>
      <c r="BU37" s="84" t="str">
        <f t="shared" si="28"/>
        <v/>
      </c>
      <c r="BV37" s="84">
        <f t="shared" si="29"/>
        <v>0</v>
      </c>
      <c r="BW37" s="84" t="str">
        <f t="shared" si="30"/>
        <v/>
      </c>
      <c r="BX37" s="84" t="str">
        <f t="shared" si="31"/>
        <v/>
      </c>
      <c r="BY37" s="84" t="str">
        <f t="shared" si="32"/>
        <v/>
      </c>
    </row>
    <row r="38" spans="1:77" ht="21" x14ac:dyDescent="0.15">
      <c r="A38" s="1" ph="1"/>
      <c r="B38" s="20">
        <v>31</v>
      </c>
      <c r="C38" s="21"/>
      <c r="D38" s="21"/>
      <c r="E38" s="22"/>
      <c r="F38" s="23"/>
      <c r="G38" s="22"/>
      <c r="H38" s="22"/>
      <c r="I38" s="169" t="str">
        <f t="shared" si="0"/>
        <v/>
      </c>
      <c r="J38" s="108"/>
      <c r="K38" s="109"/>
      <c r="L38" s="110"/>
      <c r="M38" s="24"/>
      <c r="N38" s="24"/>
      <c r="O38" s="24"/>
      <c r="P38" s="24"/>
      <c r="Q38" s="24"/>
      <c r="R38" s="24"/>
      <c r="S38" s="24"/>
      <c r="T38" s="25"/>
      <c r="U38" s="26"/>
      <c r="V38" s="27"/>
      <c r="W38" s="28"/>
      <c r="X38" s="24"/>
      <c r="Y38" s="29"/>
      <c r="Z38" s="22"/>
      <c r="AA38" s="30"/>
      <c r="AB38" s="163" t="str">
        <f t="shared" si="22"/>
        <v/>
      </c>
      <c r="AC38" s="164" t="str">
        <f t="shared" si="23"/>
        <v/>
      </c>
      <c r="AD38" s="165" t="str">
        <f t="shared" si="24"/>
        <v/>
      </c>
      <c r="AF38" s="12" t="str">
        <f t="shared" si="1"/>
        <v/>
      </c>
      <c r="AG38" s="12" t="str">
        <f t="shared" si="2"/>
        <v/>
      </c>
      <c r="AH38" s="12" t="str">
        <f t="shared" si="3"/>
        <v/>
      </c>
      <c r="AI38" s="12" t="str">
        <f t="shared" si="4"/>
        <v/>
      </c>
      <c r="AJ38" s="12" t="str">
        <f t="shared" si="5"/>
        <v/>
      </c>
      <c r="AK38" s="12" t="str">
        <f t="shared" si="6"/>
        <v/>
      </c>
      <c r="AM38" s="221"/>
      <c r="AN38" s="222"/>
      <c r="AO38" s="211"/>
      <c r="AP38" s="272"/>
      <c r="AQ38" s="272"/>
      <c r="AR38" s="35" t="s">
        <v>149</v>
      </c>
      <c r="AS38" s="44">
        <v>31</v>
      </c>
      <c r="AT38" s="6"/>
      <c r="AU38" s="6"/>
      <c r="AV38" s="6"/>
      <c r="AW38" s="2"/>
      <c r="AX38" s="2"/>
      <c r="AY38" s="2"/>
      <c r="AZ38" s="2"/>
      <c r="BA38" s="12" t="str">
        <f t="shared" si="25"/>
        <v/>
      </c>
      <c r="BB38" s="11" t="str">
        <f t="shared" si="7"/>
        <v/>
      </c>
      <c r="BC38" s="11" t="str">
        <f t="shared" si="8"/>
        <v/>
      </c>
      <c r="BD38" s="11" t="str">
        <f t="shared" si="9"/>
        <v/>
      </c>
      <c r="BE38" s="11" t="str">
        <f t="shared" si="10"/>
        <v/>
      </c>
      <c r="BF38" s="11" t="str">
        <f t="shared" si="11"/>
        <v/>
      </c>
      <c r="BG38" s="11" t="str">
        <f t="shared" si="12"/>
        <v/>
      </c>
      <c r="BH38" s="11" t="str">
        <f t="shared" si="13"/>
        <v/>
      </c>
      <c r="BI38" s="11" t="str">
        <f t="shared" si="14"/>
        <v/>
      </c>
      <c r="BL38" s="84" t="str">
        <f t="shared" si="15"/>
        <v/>
      </c>
      <c r="BM38" s="84" t="str">
        <f t="shared" si="16"/>
        <v/>
      </c>
      <c r="BN38" s="84" t="str">
        <f t="shared" si="17"/>
        <v/>
      </c>
      <c r="BO38" s="84" t="str">
        <f t="shared" si="18"/>
        <v/>
      </c>
      <c r="BP38" s="84" t="str">
        <f t="shared" si="19"/>
        <v/>
      </c>
      <c r="BQ38" s="84" t="str">
        <f t="shared" si="20"/>
        <v/>
      </c>
      <c r="BR38" s="84" t="str">
        <f t="shared" si="21"/>
        <v/>
      </c>
      <c r="BS38" s="84" t="str">
        <f t="shared" si="26"/>
        <v/>
      </c>
      <c r="BT38" s="84" t="str">
        <f t="shared" si="27"/>
        <v/>
      </c>
      <c r="BU38" s="84" t="str">
        <f t="shared" si="28"/>
        <v/>
      </c>
      <c r="BV38" s="84">
        <f t="shared" si="29"/>
        <v>0</v>
      </c>
      <c r="BW38" s="84" t="str">
        <f t="shared" si="30"/>
        <v/>
      </c>
      <c r="BX38" s="84" t="str">
        <f t="shared" si="31"/>
        <v/>
      </c>
      <c r="BY38" s="84" t="str">
        <f t="shared" si="32"/>
        <v/>
      </c>
    </row>
    <row r="39" spans="1:77" ht="21" x14ac:dyDescent="0.15">
      <c r="A39" s="1" ph="1"/>
      <c r="B39" s="20">
        <v>32</v>
      </c>
      <c r="C39" s="21"/>
      <c r="D39" s="21"/>
      <c r="E39" s="22"/>
      <c r="F39" s="23"/>
      <c r="G39" s="22"/>
      <c r="H39" s="22"/>
      <c r="I39" s="169" t="str">
        <f t="shared" si="0"/>
        <v/>
      </c>
      <c r="J39" s="108"/>
      <c r="K39" s="109"/>
      <c r="L39" s="110"/>
      <c r="M39" s="24"/>
      <c r="N39" s="24"/>
      <c r="O39" s="24"/>
      <c r="P39" s="24"/>
      <c r="Q39" s="24"/>
      <c r="R39" s="24"/>
      <c r="S39" s="24"/>
      <c r="T39" s="25"/>
      <c r="U39" s="26"/>
      <c r="V39" s="27"/>
      <c r="W39" s="28"/>
      <c r="X39" s="24"/>
      <c r="Y39" s="29"/>
      <c r="Z39" s="22"/>
      <c r="AA39" s="30"/>
      <c r="AB39" s="163" t="str">
        <f t="shared" si="22"/>
        <v/>
      </c>
      <c r="AC39" s="164" t="str">
        <f t="shared" si="23"/>
        <v/>
      </c>
      <c r="AD39" s="165" t="str">
        <f t="shared" si="24"/>
        <v/>
      </c>
      <c r="AF39" s="12" t="str">
        <f t="shared" si="1"/>
        <v/>
      </c>
      <c r="AG39" s="12" t="str">
        <f t="shared" si="2"/>
        <v/>
      </c>
      <c r="AH39" s="12" t="str">
        <f t="shared" si="3"/>
        <v/>
      </c>
      <c r="AI39" s="12" t="str">
        <f t="shared" si="4"/>
        <v/>
      </c>
      <c r="AJ39" s="12" t="str">
        <f t="shared" si="5"/>
        <v/>
      </c>
      <c r="AK39" s="12" t="str">
        <f t="shared" si="6"/>
        <v/>
      </c>
      <c r="AM39" s="206" t="s">
        <v>145</v>
      </c>
      <c r="AN39" s="206"/>
      <c r="AO39" s="83">
        <v>27</v>
      </c>
      <c r="AP39" s="272" t="s">
        <v>145</v>
      </c>
      <c r="AQ39" s="272"/>
      <c r="AR39" s="35" t="s">
        <v>150</v>
      </c>
      <c r="AS39" s="44">
        <v>32</v>
      </c>
      <c r="AT39" s="6"/>
      <c r="AU39" s="6"/>
      <c r="AV39" s="6"/>
      <c r="AW39" s="2"/>
      <c r="AX39" s="2"/>
      <c r="AY39" s="2"/>
      <c r="AZ39" s="2"/>
      <c r="BA39" s="12" t="str">
        <f t="shared" si="25"/>
        <v/>
      </c>
      <c r="BB39" s="11" t="str">
        <f t="shared" si="7"/>
        <v/>
      </c>
      <c r="BC39" s="11" t="str">
        <f t="shared" si="8"/>
        <v/>
      </c>
      <c r="BD39" s="11" t="str">
        <f t="shared" si="9"/>
        <v/>
      </c>
      <c r="BE39" s="11" t="str">
        <f t="shared" si="10"/>
        <v/>
      </c>
      <c r="BF39" s="11" t="str">
        <f t="shared" si="11"/>
        <v/>
      </c>
      <c r="BG39" s="11" t="str">
        <f t="shared" si="12"/>
        <v/>
      </c>
      <c r="BH39" s="11" t="str">
        <f t="shared" si="13"/>
        <v/>
      </c>
      <c r="BI39" s="11" t="str">
        <f t="shared" si="14"/>
        <v/>
      </c>
      <c r="BL39" s="84" t="str">
        <f t="shared" si="15"/>
        <v/>
      </c>
      <c r="BM39" s="84" t="str">
        <f t="shared" si="16"/>
        <v/>
      </c>
      <c r="BN39" s="84" t="str">
        <f t="shared" si="17"/>
        <v/>
      </c>
      <c r="BO39" s="84" t="str">
        <f t="shared" si="18"/>
        <v/>
      </c>
      <c r="BP39" s="84" t="str">
        <f t="shared" si="19"/>
        <v/>
      </c>
      <c r="BQ39" s="84" t="str">
        <f t="shared" si="20"/>
        <v/>
      </c>
      <c r="BR39" s="84" t="str">
        <f t="shared" si="21"/>
        <v/>
      </c>
      <c r="BS39" s="84" t="str">
        <f t="shared" si="26"/>
        <v/>
      </c>
      <c r="BT39" s="84" t="str">
        <f t="shared" si="27"/>
        <v/>
      </c>
      <c r="BU39" s="84" t="str">
        <f t="shared" si="28"/>
        <v/>
      </c>
      <c r="BV39" s="84">
        <f t="shared" si="29"/>
        <v>0</v>
      </c>
      <c r="BW39" s="84" t="str">
        <f t="shared" si="30"/>
        <v/>
      </c>
      <c r="BX39" s="84" t="str">
        <f t="shared" si="31"/>
        <v/>
      </c>
      <c r="BY39" s="84" t="str">
        <f t="shared" si="32"/>
        <v/>
      </c>
    </row>
    <row r="40" spans="1:77" ht="21" x14ac:dyDescent="0.15">
      <c r="A40" s="1" ph="1"/>
      <c r="B40" s="20">
        <v>33</v>
      </c>
      <c r="C40" s="21"/>
      <c r="D40" s="21"/>
      <c r="E40" s="22"/>
      <c r="F40" s="23"/>
      <c r="G40" s="22"/>
      <c r="H40" s="22"/>
      <c r="I40" s="169" t="str">
        <f t="shared" si="0"/>
        <v/>
      </c>
      <c r="J40" s="108"/>
      <c r="K40" s="109"/>
      <c r="L40" s="110"/>
      <c r="M40" s="24"/>
      <c r="N40" s="24"/>
      <c r="O40" s="24"/>
      <c r="P40" s="24"/>
      <c r="Q40" s="24"/>
      <c r="R40" s="24"/>
      <c r="S40" s="24"/>
      <c r="T40" s="25"/>
      <c r="U40" s="26"/>
      <c r="V40" s="27"/>
      <c r="W40" s="28"/>
      <c r="X40" s="24"/>
      <c r="Y40" s="29"/>
      <c r="Z40" s="22"/>
      <c r="AA40" s="30"/>
      <c r="AB40" s="163" t="str">
        <f t="shared" si="22"/>
        <v/>
      </c>
      <c r="AC40" s="164" t="str">
        <f t="shared" si="23"/>
        <v/>
      </c>
      <c r="AD40" s="165" t="str">
        <f t="shared" si="24"/>
        <v/>
      </c>
      <c r="AF40" s="12" t="str">
        <f t="shared" si="1"/>
        <v/>
      </c>
      <c r="AG40" s="12" t="str">
        <f t="shared" si="2"/>
        <v/>
      </c>
      <c r="AH40" s="12" t="str">
        <f t="shared" si="3"/>
        <v/>
      </c>
      <c r="AI40" s="12" t="str">
        <f t="shared" si="4"/>
        <v/>
      </c>
      <c r="AJ40" s="12" t="str">
        <f t="shared" si="5"/>
        <v/>
      </c>
      <c r="AK40" s="12" t="str">
        <f t="shared" si="6"/>
        <v/>
      </c>
      <c r="AM40" s="206" t="s">
        <v>147</v>
      </c>
      <c r="AN40" s="206"/>
      <c r="AO40" s="83">
        <v>28</v>
      </c>
      <c r="AP40" s="273" t="s">
        <v>148</v>
      </c>
      <c r="AQ40" s="273"/>
      <c r="AR40" s="35" t="s">
        <v>151</v>
      </c>
      <c r="AS40" s="44">
        <v>33</v>
      </c>
      <c r="AT40" s="6"/>
      <c r="AU40" s="6"/>
      <c r="AV40" s="6"/>
      <c r="AW40" s="2"/>
      <c r="AX40" s="2"/>
      <c r="AY40" s="2"/>
      <c r="AZ40" s="2"/>
      <c r="BA40" s="12" t="str">
        <f t="shared" si="25"/>
        <v/>
      </c>
      <c r="BB40" s="11" t="str">
        <f t="shared" si="7"/>
        <v/>
      </c>
      <c r="BC40" s="11" t="str">
        <f t="shared" si="8"/>
        <v/>
      </c>
      <c r="BD40" s="11" t="str">
        <f t="shared" si="9"/>
        <v/>
      </c>
      <c r="BE40" s="11" t="str">
        <f t="shared" si="10"/>
        <v/>
      </c>
      <c r="BF40" s="11" t="str">
        <f t="shared" si="11"/>
        <v/>
      </c>
      <c r="BG40" s="11" t="str">
        <f t="shared" si="12"/>
        <v/>
      </c>
      <c r="BH40" s="11" t="str">
        <f t="shared" si="13"/>
        <v/>
      </c>
      <c r="BI40" s="11" t="str">
        <f t="shared" si="14"/>
        <v/>
      </c>
      <c r="BL40" s="84" t="str">
        <f t="shared" si="15"/>
        <v/>
      </c>
      <c r="BM40" s="84" t="str">
        <f t="shared" si="16"/>
        <v/>
      </c>
      <c r="BN40" s="84" t="str">
        <f t="shared" si="17"/>
        <v/>
      </c>
      <c r="BO40" s="84" t="str">
        <f t="shared" si="18"/>
        <v/>
      </c>
      <c r="BP40" s="84" t="str">
        <f t="shared" si="19"/>
        <v/>
      </c>
      <c r="BQ40" s="84" t="str">
        <f t="shared" si="20"/>
        <v/>
      </c>
      <c r="BR40" s="84" t="str">
        <f t="shared" si="21"/>
        <v/>
      </c>
      <c r="BS40" s="84" t="str">
        <f t="shared" si="26"/>
        <v/>
      </c>
      <c r="BT40" s="84" t="str">
        <f t="shared" si="27"/>
        <v/>
      </c>
      <c r="BU40" s="84" t="str">
        <f t="shared" si="28"/>
        <v/>
      </c>
      <c r="BV40" s="84">
        <f t="shared" si="29"/>
        <v>0</v>
      </c>
      <c r="BW40" s="84" t="str">
        <f t="shared" si="30"/>
        <v/>
      </c>
      <c r="BX40" s="84" t="str">
        <f t="shared" si="31"/>
        <v/>
      </c>
      <c r="BY40" s="84" t="str">
        <f t="shared" si="32"/>
        <v/>
      </c>
    </row>
    <row r="41" spans="1:77" ht="21" x14ac:dyDescent="0.15">
      <c r="A41" s="1" ph="1"/>
      <c r="B41" s="20">
        <v>34</v>
      </c>
      <c r="C41" s="21"/>
      <c r="D41" s="21"/>
      <c r="E41" s="22"/>
      <c r="F41" s="23"/>
      <c r="G41" s="22"/>
      <c r="H41" s="22"/>
      <c r="I41" s="169" t="str">
        <f t="shared" si="0"/>
        <v/>
      </c>
      <c r="J41" s="108"/>
      <c r="K41" s="109"/>
      <c r="L41" s="110"/>
      <c r="M41" s="24"/>
      <c r="N41" s="24"/>
      <c r="O41" s="24"/>
      <c r="P41" s="24"/>
      <c r="Q41" s="24"/>
      <c r="R41" s="24"/>
      <c r="S41" s="24"/>
      <c r="T41" s="25"/>
      <c r="U41" s="26"/>
      <c r="V41" s="27"/>
      <c r="W41" s="28"/>
      <c r="X41" s="24"/>
      <c r="Y41" s="29"/>
      <c r="Z41" s="22"/>
      <c r="AA41" s="30"/>
      <c r="AB41" s="163" t="str">
        <f t="shared" si="22"/>
        <v/>
      </c>
      <c r="AC41" s="164" t="str">
        <f t="shared" si="23"/>
        <v/>
      </c>
      <c r="AD41" s="165" t="str">
        <f t="shared" si="24"/>
        <v/>
      </c>
      <c r="AF41" s="12" t="str">
        <f t="shared" si="1"/>
        <v/>
      </c>
      <c r="AG41" s="12" t="str">
        <f t="shared" si="2"/>
        <v/>
      </c>
      <c r="AH41" s="12" t="str">
        <f t="shared" si="3"/>
        <v/>
      </c>
      <c r="AI41" s="12" t="str">
        <f t="shared" si="4"/>
        <v/>
      </c>
      <c r="AJ41" s="12" t="str">
        <f t="shared" si="5"/>
        <v/>
      </c>
      <c r="AK41" s="12" t="str">
        <f t="shared" si="6"/>
        <v/>
      </c>
      <c r="AM41" s="116"/>
      <c r="AN41"/>
      <c r="AO41"/>
      <c r="AP41"/>
      <c r="AQ41"/>
      <c r="AR41" s="35" t="s">
        <v>152</v>
      </c>
      <c r="AS41" s="44">
        <v>34</v>
      </c>
      <c r="AT41" s="6"/>
      <c r="AU41" s="6"/>
      <c r="AV41" s="6"/>
      <c r="AW41" s="2"/>
      <c r="AX41" s="2"/>
      <c r="AY41" s="2"/>
      <c r="AZ41" s="2"/>
      <c r="BA41" s="12" t="str">
        <f t="shared" si="25"/>
        <v/>
      </c>
      <c r="BB41" s="11" t="str">
        <f t="shared" si="7"/>
        <v/>
      </c>
      <c r="BC41" s="11" t="str">
        <f t="shared" si="8"/>
        <v/>
      </c>
      <c r="BD41" s="11" t="str">
        <f t="shared" si="9"/>
        <v/>
      </c>
      <c r="BE41" s="11" t="str">
        <f t="shared" si="10"/>
        <v/>
      </c>
      <c r="BF41" s="11" t="str">
        <f t="shared" si="11"/>
        <v/>
      </c>
      <c r="BG41" s="11" t="str">
        <f t="shared" si="12"/>
        <v/>
      </c>
      <c r="BH41" s="11" t="str">
        <f t="shared" si="13"/>
        <v/>
      </c>
      <c r="BI41" s="11" t="str">
        <f t="shared" si="14"/>
        <v/>
      </c>
      <c r="BL41" s="84" t="str">
        <f t="shared" si="15"/>
        <v/>
      </c>
      <c r="BM41" s="84" t="str">
        <f t="shared" si="16"/>
        <v/>
      </c>
      <c r="BN41" s="84" t="str">
        <f t="shared" si="17"/>
        <v/>
      </c>
      <c r="BO41" s="84" t="str">
        <f t="shared" si="18"/>
        <v/>
      </c>
      <c r="BP41" s="84" t="str">
        <f t="shared" si="19"/>
        <v/>
      </c>
      <c r="BQ41" s="84" t="str">
        <f t="shared" si="20"/>
        <v/>
      </c>
      <c r="BR41" s="84" t="str">
        <f t="shared" si="21"/>
        <v/>
      </c>
      <c r="BS41" s="84" t="str">
        <f t="shared" si="26"/>
        <v/>
      </c>
      <c r="BT41" s="84" t="str">
        <f t="shared" si="27"/>
        <v/>
      </c>
      <c r="BU41" s="84" t="str">
        <f t="shared" si="28"/>
        <v/>
      </c>
      <c r="BV41" s="84">
        <f t="shared" si="29"/>
        <v>0</v>
      </c>
      <c r="BW41" s="84" t="str">
        <f t="shared" si="30"/>
        <v/>
      </c>
      <c r="BX41" s="84" t="str">
        <f t="shared" si="31"/>
        <v/>
      </c>
      <c r="BY41" s="84" t="str">
        <f t="shared" si="32"/>
        <v/>
      </c>
    </row>
    <row r="42" spans="1:77" ht="21" x14ac:dyDescent="0.15">
      <c r="A42" s="1" ph="1"/>
      <c r="B42" s="20">
        <v>35</v>
      </c>
      <c r="C42" s="21"/>
      <c r="D42" s="21"/>
      <c r="E42" s="22"/>
      <c r="F42" s="23"/>
      <c r="G42" s="22"/>
      <c r="H42" s="22"/>
      <c r="I42" s="169" t="str">
        <f t="shared" si="0"/>
        <v/>
      </c>
      <c r="J42" s="108"/>
      <c r="K42" s="109"/>
      <c r="L42" s="110"/>
      <c r="M42" s="24"/>
      <c r="N42" s="24"/>
      <c r="O42" s="24"/>
      <c r="P42" s="24"/>
      <c r="Q42" s="24"/>
      <c r="R42" s="24"/>
      <c r="S42" s="24"/>
      <c r="T42" s="25"/>
      <c r="U42" s="26"/>
      <c r="V42" s="27"/>
      <c r="W42" s="28"/>
      <c r="X42" s="24"/>
      <c r="Y42" s="29"/>
      <c r="Z42" s="22"/>
      <c r="AA42" s="30"/>
      <c r="AB42" s="163" t="str">
        <f t="shared" si="22"/>
        <v/>
      </c>
      <c r="AC42" s="164" t="str">
        <f t="shared" si="23"/>
        <v/>
      </c>
      <c r="AD42" s="165" t="str">
        <f t="shared" si="24"/>
        <v/>
      </c>
      <c r="AF42" s="12" t="str">
        <f t="shared" si="1"/>
        <v/>
      </c>
      <c r="AG42" s="12" t="str">
        <f t="shared" si="2"/>
        <v/>
      </c>
      <c r="AH42" s="12" t="str">
        <f t="shared" si="3"/>
        <v/>
      </c>
      <c r="AI42" s="12" t="str">
        <f t="shared" si="4"/>
        <v/>
      </c>
      <c r="AJ42" s="12" t="str">
        <f t="shared" si="5"/>
        <v/>
      </c>
      <c r="AK42" s="12" t="str">
        <f t="shared" si="6"/>
        <v/>
      </c>
      <c r="AM42" s="189" t="s">
        <v>279</v>
      </c>
      <c r="AN42" s="189"/>
      <c r="AO42" s="6"/>
      <c r="AP42" s="6"/>
      <c r="AQ42" s="6"/>
      <c r="AR42" s="35" t="s">
        <v>153</v>
      </c>
      <c r="AS42" s="44">
        <v>35</v>
      </c>
      <c r="AT42" s="6"/>
      <c r="AU42" s="6"/>
      <c r="AV42" s="6"/>
      <c r="AW42" s="2"/>
      <c r="AX42" s="2"/>
      <c r="AY42" s="2"/>
      <c r="AZ42" s="2"/>
      <c r="BA42" s="12" t="str">
        <f t="shared" si="25"/>
        <v/>
      </c>
      <c r="BB42" s="11" t="str">
        <f t="shared" si="7"/>
        <v/>
      </c>
      <c r="BC42" s="11" t="str">
        <f t="shared" si="8"/>
        <v/>
      </c>
      <c r="BD42" s="11" t="str">
        <f t="shared" si="9"/>
        <v/>
      </c>
      <c r="BE42" s="11" t="str">
        <f t="shared" si="10"/>
        <v/>
      </c>
      <c r="BF42" s="11" t="str">
        <f t="shared" si="11"/>
        <v/>
      </c>
      <c r="BG42" s="11" t="str">
        <f t="shared" si="12"/>
        <v/>
      </c>
      <c r="BH42" s="11" t="str">
        <f t="shared" si="13"/>
        <v/>
      </c>
      <c r="BI42" s="11" t="str">
        <f t="shared" si="14"/>
        <v/>
      </c>
      <c r="BL42" s="84" t="str">
        <f t="shared" si="15"/>
        <v/>
      </c>
      <c r="BM42" s="84" t="str">
        <f t="shared" si="16"/>
        <v/>
      </c>
      <c r="BN42" s="84" t="str">
        <f t="shared" si="17"/>
        <v/>
      </c>
      <c r="BO42" s="84" t="str">
        <f t="shared" si="18"/>
        <v/>
      </c>
      <c r="BP42" s="84" t="str">
        <f t="shared" si="19"/>
        <v/>
      </c>
      <c r="BQ42" s="84" t="str">
        <f t="shared" si="20"/>
        <v/>
      </c>
      <c r="BR42" s="84" t="str">
        <f t="shared" si="21"/>
        <v/>
      </c>
      <c r="BS42" s="84" t="str">
        <f t="shared" si="26"/>
        <v/>
      </c>
      <c r="BT42" s="84" t="str">
        <f t="shared" si="27"/>
        <v/>
      </c>
      <c r="BU42" s="84" t="str">
        <f t="shared" si="28"/>
        <v/>
      </c>
      <c r="BV42" s="84">
        <f t="shared" si="29"/>
        <v>0</v>
      </c>
      <c r="BW42" s="84" t="str">
        <f t="shared" si="30"/>
        <v/>
      </c>
      <c r="BX42" s="84" t="str">
        <f t="shared" si="31"/>
        <v/>
      </c>
      <c r="BY42" s="84" t="str">
        <f t="shared" si="32"/>
        <v/>
      </c>
    </row>
    <row r="43" spans="1:77" ht="21" x14ac:dyDescent="0.15">
      <c r="A43" s="1" ph="1"/>
      <c r="B43" s="20">
        <v>36</v>
      </c>
      <c r="C43" s="21"/>
      <c r="D43" s="21"/>
      <c r="E43" s="22"/>
      <c r="F43" s="23"/>
      <c r="G43" s="22"/>
      <c r="H43" s="22"/>
      <c r="I43" s="169" t="str">
        <f t="shared" si="0"/>
        <v/>
      </c>
      <c r="J43" s="108"/>
      <c r="K43" s="109"/>
      <c r="L43" s="110"/>
      <c r="M43" s="24"/>
      <c r="N43" s="24"/>
      <c r="O43" s="24"/>
      <c r="P43" s="24"/>
      <c r="Q43" s="24"/>
      <c r="R43" s="24"/>
      <c r="S43" s="24"/>
      <c r="T43" s="25"/>
      <c r="U43" s="26"/>
      <c r="V43" s="27"/>
      <c r="W43" s="28"/>
      <c r="X43" s="24"/>
      <c r="Y43" s="29"/>
      <c r="Z43" s="22"/>
      <c r="AA43" s="30"/>
      <c r="AB43" s="163" t="str">
        <f t="shared" si="22"/>
        <v/>
      </c>
      <c r="AC43" s="164" t="str">
        <f t="shared" si="23"/>
        <v/>
      </c>
      <c r="AD43" s="165" t="str">
        <f t="shared" si="24"/>
        <v/>
      </c>
      <c r="AF43" s="12" t="str">
        <f t="shared" si="1"/>
        <v/>
      </c>
      <c r="AG43" s="12" t="str">
        <f t="shared" si="2"/>
        <v/>
      </c>
      <c r="AH43" s="12" t="str">
        <f t="shared" si="3"/>
        <v/>
      </c>
      <c r="AI43" s="12" t="str">
        <f t="shared" si="4"/>
        <v/>
      </c>
      <c r="AJ43" s="12" t="str">
        <f t="shared" si="5"/>
        <v/>
      </c>
      <c r="AK43" s="12" t="str">
        <f t="shared" si="6"/>
        <v/>
      </c>
      <c r="AM43" s="197" t="s">
        <v>282</v>
      </c>
      <c r="AN43" s="197"/>
      <c r="AO43" s="206" t="s">
        <v>283</v>
      </c>
      <c r="AP43" s="206"/>
      <c r="AQ43" s="6"/>
      <c r="AR43" s="35" t="s">
        <v>154</v>
      </c>
      <c r="AS43" s="44">
        <v>36</v>
      </c>
      <c r="AT43" s="6"/>
      <c r="AU43" s="6"/>
      <c r="AV43" s="6"/>
      <c r="AW43" s="2"/>
      <c r="AX43" s="2"/>
      <c r="AY43" s="2"/>
      <c r="AZ43" s="2"/>
      <c r="BA43" s="12" t="str">
        <f t="shared" si="25"/>
        <v/>
      </c>
      <c r="BB43" s="11" t="str">
        <f t="shared" si="7"/>
        <v/>
      </c>
      <c r="BC43" s="11" t="str">
        <f t="shared" si="8"/>
        <v/>
      </c>
      <c r="BD43" s="11" t="str">
        <f t="shared" si="9"/>
        <v/>
      </c>
      <c r="BE43" s="11" t="str">
        <f t="shared" si="10"/>
        <v/>
      </c>
      <c r="BF43" s="11" t="str">
        <f t="shared" si="11"/>
        <v/>
      </c>
      <c r="BG43" s="11" t="str">
        <f t="shared" si="12"/>
        <v/>
      </c>
      <c r="BH43" s="11" t="str">
        <f t="shared" si="13"/>
        <v/>
      </c>
      <c r="BI43" s="11" t="str">
        <f t="shared" si="14"/>
        <v/>
      </c>
      <c r="BL43" s="84" t="str">
        <f t="shared" si="15"/>
        <v/>
      </c>
      <c r="BM43" s="84" t="str">
        <f t="shared" si="16"/>
        <v/>
      </c>
      <c r="BN43" s="84" t="str">
        <f t="shared" si="17"/>
        <v/>
      </c>
      <c r="BO43" s="84" t="str">
        <f t="shared" si="18"/>
        <v/>
      </c>
      <c r="BP43" s="84" t="str">
        <f t="shared" si="19"/>
        <v/>
      </c>
      <c r="BQ43" s="84" t="str">
        <f t="shared" si="20"/>
        <v/>
      </c>
      <c r="BR43" s="84" t="str">
        <f t="shared" si="21"/>
        <v/>
      </c>
      <c r="BS43" s="84" t="str">
        <f t="shared" si="26"/>
        <v/>
      </c>
      <c r="BT43" s="84" t="str">
        <f t="shared" si="27"/>
        <v/>
      </c>
      <c r="BU43" s="84" t="str">
        <f t="shared" si="28"/>
        <v/>
      </c>
      <c r="BV43" s="84">
        <f t="shared" si="29"/>
        <v>0</v>
      </c>
      <c r="BW43" s="84" t="str">
        <f t="shared" si="30"/>
        <v/>
      </c>
      <c r="BX43" s="84" t="str">
        <f t="shared" si="31"/>
        <v/>
      </c>
      <c r="BY43" s="84" t="str">
        <f t="shared" si="32"/>
        <v/>
      </c>
    </row>
    <row r="44" spans="1:77" ht="21" x14ac:dyDescent="0.15">
      <c r="A44" s="1" ph="1"/>
      <c r="B44" s="20">
        <v>37</v>
      </c>
      <c r="C44" s="21"/>
      <c r="D44" s="21"/>
      <c r="E44" s="22"/>
      <c r="F44" s="23"/>
      <c r="G44" s="22"/>
      <c r="H44" s="22"/>
      <c r="I44" s="169" t="str">
        <f t="shared" si="0"/>
        <v/>
      </c>
      <c r="J44" s="108"/>
      <c r="K44" s="109"/>
      <c r="L44" s="110"/>
      <c r="M44" s="24"/>
      <c r="N44" s="24"/>
      <c r="O44" s="24"/>
      <c r="P44" s="24"/>
      <c r="Q44" s="24"/>
      <c r="R44" s="24"/>
      <c r="S44" s="24"/>
      <c r="T44" s="25"/>
      <c r="U44" s="26"/>
      <c r="V44" s="27"/>
      <c r="W44" s="28"/>
      <c r="X44" s="24"/>
      <c r="Y44" s="29"/>
      <c r="Z44" s="22"/>
      <c r="AA44" s="30"/>
      <c r="AB44" s="163" t="str">
        <f t="shared" si="22"/>
        <v/>
      </c>
      <c r="AC44" s="164" t="str">
        <f t="shared" si="23"/>
        <v/>
      </c>
      <c r="AD44" s="165" t="str">
        <f t="shared" si="24"/>
        <v/>
      </c>
      <c r="AF44" s="12" t="str">
        <f t="shared" si="1"/>
        <v/>
      </c>
      <c r="AG44" s="12" t="str">
        <f t="shared" si="2"/>
        <v/>
      </c>
      <c r="AH44" s="12" t="str">
        <f t="shared" si="3"/>
        <v/>
      </c>
      <c r="AI44" s="12" t="str">
        <f t="shared" si="4"/>
        <v/>
      </c>
      <c r="AJ44" s="12" t="str">
        <f t="shared" si="5"/>
        <v/>
      </c>
      <c r="AK44" s="12" t="str">
        <f t="shared" si="6"/>
        <v/>
      </c>
      <c r="AM44" s="84" t="s">
        <v>280</v>
      </c>
      <c r="AN44" s="84" t="s">
        <v>287</v>
      </c>
      <c r="AO44" s="11" t="s">
        <v>284</v>
      </c>
      <c r="AP44" s="11" t="s">
        <v>289</v>
      </c>
      <c r="AQ44" s="6"/>
      <c r="AR44" s="45"/>
      <c r="AS44" s="44"/>
      <c r="AT44" s="6"/>
      <c r="AU44" s="6"/>
      <c r="AV44" s="6"/>
      <c r="AW44" s="2"/>
      <c r="AX44" s="2"/>
      <c r="AY44" s="2"/>
      <c r="AZ44" s="2"/>
      <c r="BA44" s="12" t="str">
        <f t="shared" si="25"/>
        <v/>
      </c>
      <c r="BB44" s="11" t="str">
        <f t="shared" si="7"/>
        <v/>
      </c>
      <c r="BC44" s="11" t="str">
        <f t="shared" si="8"/>
        <v/>
      </c>
      <c r="BD44" s="11" t="str">
        <f t="shared" si="9"/>
        <v/>
      </c>
      <c r="BE44" s="11" t="str">
        <f t="shared" si="10"/>
        <v/>
      </c>
      <c r="BF44" s="11" t="str">
        <f t="shared" si="11"/>
        <v/>
      </c>
      <c r="BG44" s="11" t="str">
        <f t="shared" si="12"/>
        <v/>
      </c>
      <c r="BH44" s="11" t="str">
        <f t="shared" si="13"/>
        <v/>
      </c>
      <c r="BI44" s="11" t="str">
        <f t="shared" si="14"/>
        <v/>
      </c>
      <c r="BL44" s="84" t="str">
        <f t="shared" si="15"/>
        <v/>
      </c>
      <c r="BM44" s="84" t="str">
        <f t="shared" si="16"/>
        <v/>
      </c>
      <c r="BN44" s="84" t="str">
        <f t="shared" si="17"/>
        <v/>
      </c>
      <c r="BO44" s="84" t="str">
        <f t="shared" si="18"/>
        <v/>
      </c>
      <c r="BP44" s="84" t="str">
        <f t="shared" si="19"/>
        <v/>
      </c>
      <c r="BQ44" s="84" t="str">
        <f t="shared" si="20"/>
        <v/>
      </c>
      <c r="BR44" s="84" t="str">
        <f t="shared" si="21"/>
        <v/>
      </c>
      <c r="BS44" s="84" t="str">
        <f t="shared" si="26"/>
        <v/>
      </c>
      <c r="BT44" s="84" t="str">
        <f t="shared" si="27"/>
        <v/>
      </c>
      <c r="BU44" s="84" t="str">
        <f t="shared" si="28"/>
        <v/>
      </c>
      <c r="BV44" s="84">
        <f t="shared" si="29"/>
        <v>0</v>
      </c>
      <c r="BW44" s="84" t="str">
        <f t="shared" si="30"/>
        <v/>
      </c>
      <c r="BX44" s="84" t="str">
        <f t="shared" si="31"/>
        <v/>
      </c>
      <c r="BY44" s="84" t="str">
        <f t="shared" si="32"/>
        <v/>
      </c>
    </row>
    <row r="45" spans="1:77" ht="21" x14ac:dyDescent="0.15">
      <c r="A45" s="1" ph="1"/>
      <c r="B45" s="20">
        <v>38</v>
      </c>
      <c r="C45" s="21"/>
      <c r="D45" s="21"/>
      <c r="E45" s="22"/>
      <c r="F45" s="23"/>
      <c r="G45" s="22"/>
      <c r="H45" s="22"/>
      <c r="I45" s="169" t="str">
        <f t="shared" si="0"/>
        <v/>
      </c>
      <c r="J45" s="108"/>
      <c r="K45" s="109"/>
      <c r="L45" s="110"/>
      <c r="M45" s="24"/>
      <c r="N45" s="24"/>
      <c r="O45" s="24"/>
      <c r="P45" s="24"/>
      <c r="Q45" s="24"/>
      <c r="R45" s="24"/>
      <c r="S45" s="24"/>
      <c r="T45" s="25"/>
      <c r="U45" s="26"/>
      <c r="V45" s="27"/>
      <c r="W45" s="28"/>
      <c r="X45" s="24"/>
      <c r="Y45" s="29"/>
      <c r="Z45" s="22"/>
      <c r="AA45" s="30"/>
      <c r="AB45" s="163" t="str">
        <f t="shared" si="22"/>
        <v/>
      </c>
      <c r="AC45" s="164" t="str">
        <f t="shared" si="23"/>
        <v/>
      </c>
      <c r="AD45" s="165" t="str">
        <f t="shared" si="24"/>
        <v/>
      </c>
      <c r="AF45" s="12" t="str">
        <f t="shared" si="1"/>
        <v/>
      </c>
      <c r="AG45" s="12" t="str">
        <f t="shared" si="2"/>
        <v/>
      </c>
      <c r="AH45" s="12" t="str">
        <f t="shared" si="3"/>
        <v/>
      </c>
      <c r="AI45" s="12" t="str">
        <f t="shared" si="4"/>
        <v/>
      </c>
      <c r="AJ45" s="12" t="str">
        <f t="shared" si="5"/>
        <v/>
      </c>
      <c r="AK45" s="12" t="str">
        <f t="shared" si="6"/>
        <v/>
      </c>
      <c r="AM45" s="84" t="s">
        <v>281</v>
      </c>
      <c r="AN45" s="84" t="s">
        <v>288</v>
      </c>
      <c r="AO45" s="11" t="s">
        <v>285</v>
      </c>
      <c r="AP45" s="11" t="s">
        <v>290</v>
      </c>
      <c r="AQ45" s="6"/>
      <c r="AR45" s="46" t="s">
        <v>155</v>
      </c>
      <c r="AS45" s="47">
        <v>41</v>
      </c>
      <c r="AT45" s="6"/>
      <c r="AU45" s="6"/>
      <c r="AV45" s="6"/>
      <c r="AW45" s="2"/>
      <c r="AX45" s="2"/>
      <c r="AY45" s="2"/>
      <c r="AZ45" s="2"/>
      <c r="BA45" s="12" t="str">
        <f t="shared" si="25"/>
        <v/>
      </c>
      <c r="BB45" s="11" t="str">
        <f t="shared" si="7"/>
        <v/>
      </c>
      <c r="BC45" s="11" t="str">
        <f t="shared" si="8"/>
        <v/>
      </c>
      <c r="BD45" s="11" t="str">
        <f t="shared" si="9"/>
        <v/>
      </c>
      <c r="BE45" s="11" t="str">
        <f t="shared" si="10"/>
        <v/>
      </c>
      <c r="BF45" s="11" t="str">
        <f t="shared" si="11"/>
        <v/>
      </c>
      <c r="BG45" s="11" t="str">
        <f t="shared" si="12"/>
        <v/>
      </c>
      <c r="BH45" s="11" t="str">
        <f t="shared" si="13"/>
        <v/>
      </c>
      <c r="BI45" s="11" t="str">
        <f t="shared" si="14"/>
        <v/>
      </c>
      <c r="BL45" s="84" t="str">
        <f t="shared" si="15"/>
        <v/>
      </c>
      <c r="BM45" s="84" t="str">
        <f t="shared" si="16"/>
        <v/>
      </c>
      <c r="BN45" s="84" t="str">
        <f t="shared" si="17"/>
        <v/>
      </c>
      <c r="BO45" s="84" t="str">
        <f t="shared" si="18"/>
        <v/>
      </c>
      <c r="BP45" s="84" t="str">
        <f t="shared" si="19"/>
        <v/>
      </c>
      <c r="BQ45" s="84" t="str">
        <f t="shared" si="20"/>
        <v/>
      </c>
      <c r="BR45" s="84" t="str">
        <f t="shared" si="21"/>
        <v/>
      </c>
      <c r="BS45" s="84" t="str">
        <f t="shared" si="26"/>
        <v/>
      </c>
      <c r="BT45" s="84" t="str">
        <f t="shared" si="27"/>
        <v/>
      </c>
      <c r="BU45" s="84" t="str">
        <f t="shared" si="28"/>
        <v/>
      </c>
      <c r="BV45" s="84">
        <f t="shared" si="29"/>
        <v>0</v>
      </c>
      <c r="BW45" s="84" t="str">
        <f t="shared" si="30"/>
        <v/>
      </c>
      <c r="BX45" s="84" t="str">
        <f t="shared" si="31"/>
        <v/>
      </c>
      <c r="BY45" s="84" t="str">
        <f t="shared" si="32"/>
        <v/>
      </c>
    </row>
    <row r="46" spans="1:77" ht="21" x14ac:dyDescent="0.15">
      <c r="A46" s="1" ph="1"/>
      <c r="B46" s="20">
        <v>39</v>
      </c>
      <c r="C46" s="21"/>
      <c r="D46" s="21"/>
      <c r="E46" s="22"/>
      <c r="F46" s="23"/>
      <c r="G46" s="22"/>
      <c r="H46" s="22"/>
      <c r="I46" s="169" t="str">
        <f t="shared" si="0"/>
        <v/>
      </c>
      <c r="J46" s="108"/>
      <c r="K46" s="109"/>
      <c r="L46" s="110"/>
      <c r="M46" s="24"/>
      <c r="N46" s="24"/>
      <c r="O46" s="24"/>
      <c r="P46" s="24"/>
      <c r="Q46" s="24"/>
      <c r="R46" s="24"/>
      <c r="S46" s="24"/>
      <c r="T46" s="25"/>
      <c r="U46" s="26"/>
      <c r="V46" s="27"/>
      <c r="W46" s="28"/>
      <c r="X46" s="24"/>
      <c r="Y46" s="29"/>
      <c r="Z46" s="22"/>
      <c r="AA46" s="30"/>
      <c r="AB46" s="163" t="str">
        <f t="shared" si="22"/>
        <v/>
      </c>
      <c r="AC46" s="164" t="str">
        <f t="shared" si="23"/>
        <v/>
      </c>
      <c r="AD46" s="165" t="str">
        <f t="shared" si="24"/>
        <v/>
      </c>
      <c r="AF46" s="12" t="str">
        <f t="shared" si="1"/>
        <v/>
      </c>
      <c r="AG46" s="12" t="str">
        <f t="shared" si="2"/>
        <v/>
      </c>
      <c r="AH46" s="12" t="str">
        <f t="shared" si="3"/>
        <v/>
      </c>
      <c r="AI46" s="12" t="str">
        <f t="shared" si="4"/>
        <v/>
      </c>
      <c r="AJ46" s="12" t="str">
        <f t="shared" si="5"/>
        <v/>
      </c>
      <c r="AK46" s="12" t="str">
        <f t="shared" si="6"/>
        <v/>
      </c>
      <c r="AM46" s="84"/>
      <c r="AN46" s="84"/>
      <c r="AO46" s="11" t="s">
        <v>286</v>
      </c>
      <c r="AP46" s="11" t="s">
        <v>291</v>
      </c>
      <c r="AQ46" s="6"/>
      <c r="AR46" s="48" t="s">
        <v>156</v>
      </c>
      <c r="AS46" s="47">
        <v>42</v>
      </c>
      <c r="AT46" s="6"/>
      <c r="AU46" s="6"/>
      <c r="AV46" s="6"/>
      <c r="AW46" s="2"/>
      <c r="AX46" s="2"/>
      <c r="AY46" s="2"/>
      <c r="AZ46" s="2"/>
      <c r="BA46" s="12" t="str">
        <f t="shared" si="25"/>
        <v/>
      </c>
      <c r="BB46" s="11" t="str">
        <f t="shared" si="7"/>
        <v/>
      </c>
      <c r="BC46" s="11" t="str">
        <f t="shared" si="8"/>
        <v/>
      </c>
      <c r="BD46" s="11" t="str">
        <f t="shared" si="9"/>
        <v/>
      </c>
      <c r="BE46" s="11" t="str">
        <f t="shared" si="10"/>
        <v/>
      </c>
      <c r="BF46" s="11" t="str">
        <f t="shared" si="11"/>
        <v/>
      </c>
      <c r="BG46" s="11" t="str">
        <f t="shared" si="12"/>
        <v/>
      </c>
      <c r="BH46" s="11" t="str">
        <f t="shared" si="13"/>
        <v/>
      </c>
      <c r="BI46" s="11" t="str">
        <f t="shared" si="14"/>
        <v/>
      </c>
      <c r="BL46" s="84" t="str">
        <f t="shared" si="15"/>
        <v/>
      </c>
      <c r="BM46" s="84" t="str">
        <f t="shared" si="16"/>
        <v/>
      </c>
      <c r="BN46" s="84" t="str">
        <f t="shared" si="17"/>
        <v/>
      </c>
      <c r="BO46" s="84" t="str">
        <f t="shared" si="18"/>
        <v/>
      </c>
      <c r="BP46" s="84" t="str">
        <f t="shared" si="19"/>
        <v/>
      </c>
      <c r="BQ46" s="84" t="str">
        <f t="shared" si="20"/>
        <v/>
      </c>
      <c r="BR46" s="84" t="str">
        <f t="shared" si="21"/>
        <v/>
      </c>
      <c r="BS46" s="84" t="str">
        <f t="shared" si="26"/>
        <v/>
      </c>
      <c r="BT46" s="84" t="str">
        <f t="shared" si="27"/>
        <v/>
      </c>
      <c r="BU46" s="84" t="str">
        <f t="shared" si="28"/>
        <v/>
      </c>
      <c r="BV46" s="84">
        <f t="shared" si="29"/>
        <v>0</v>
      </c>
      <c r="BW46" s="84" t="str">
        <f t="shared" si="30"/>
        <v/>
      </c>
      <c r="BX46" s="84" t="str">
        <f t="shared" si="31"/>
        <v/>
      </c>
      <c r="BY46" s="84" t="str">
        <f t="shared" si="32"/>
        <v/>
      </c>
    </row>
    <row r="47" spans="1:77" ht="21.75" thickBot="1" x14ac:dyDescent="0.2">
      <c r="A47" s="1" ph="1"/>
      <c r="B47" s="50">
        <v>40</v>
      </c>
      <c r="C47" s="51"/>
      <c r="D47" s="51"/>
      <c r="E47" s="52"/>
      <c r="F47" s="53"/>
      <c r="G47" s="52"/>
      <c r="H47" s="52"/>
      <c r="I47" s="170" t="str">
        <f t="shared" si="0"/>
        <v/>
      </c>
      <c r="J47" s="111"/>
      <c r="K47" s="112"/>
      <c r="L47" s="113"/>
      <c r="M47" s="54"/>
      <c r="N47" s="54"/>
      <c r="O47" s="54"/>
      <c r="P47" s="54"/>
      <c r="Q47" s="54"/>
      <c r="R47" s="54"/>
      <c r="S47" s="54"/>
      <c r="T47" s="55"/>
      <c r="U47" s="56"/>
      <c r="V47" s="72"/>
      <c r="W47" s="57"/>
      <c r="X47" s="54"/>
      <c r="Y47" s="58"/>
      <c r="Z47" s="52"/>
      <c r="AA47" s="59"/>
      <c r="AB47" s="166" t="str">
        <f t="shared" si="22"/>
        <v/>
      </c>
      <c r="AC47" s="167" t="str">
        <f t="shared" si="23"/>
        <v/>
      </c>
      <c r="AD47" s="168" t="str">
        <f t="shared" si="24"/>
        <v/>
      </c>
      <c r="AF47" s="12" t="str">
        <f t="shared" si="1"/>
        <v/>
      </c>
      <c r="AG47" s="12" t="str">
        <f t="shared" si="2"/>
        <v/>
      </c>
      <c r="AH47" s="12" t="str">
        <f t="shared" si="3"/>
        <v/>
      </c>
      <c r="AI47" s="12" t="str">
        <f t="shared" si="4"/>
        <v/>
      </c>
      <c r="AJ47" s="12" t="str">
        <f t="shared" si="5"/>
        <v/>
      </c>
      <c r="AK47" s="12" t="str">
        <f t="shared" si="6"/>
        <v/>
      </c>
      <c r="AM47" s="2"/>
      <c r="AN47" s="2"/>
      <c r="AO47" s="6"/>
      <c r="AP47" s="6"/>
      <c r="AQ47" s="6"/>
      <c r="AR47" s="49" t="s">
        <v>157</v>
      </c>
      <c r="AS47" s="47">
        <v>43</v>
      </c>
      <c r="AT47" s="6"/>
      <c r="AU47" s="6"/>
      <c r="AV47" s="6"/>
      <c r="AW47" s="2"/>
      <c r="AX47" s="2"/>
      <c r="AY47" s="2"/>
      <c r="AZ47" s="2"/>
      <c r="BA47" s="12" t="str">
        <f t="shared" si="25"/>
        <v/>
      </c>
      <c r="BB47" s="11" t="str">
        <f t="shared" si="7"/>
        <v/>
      </c>
      <c r="BC47" s="11" t="str">
        <f t="shared" si="8"/>
        <v/>
      </c>
      <c r="BD47" s="11" t="str">
        <f t="shared" si="9"/>
        <v/>
      </c>
      <c r="BE47" s="11" t="str">
        <f t="shared" si="10"/>
        <v/>
      </c>
      <c r="BF47" s="11" t="str">
        <f t="shared" si="11"/>
        <v/>
      </c>
      <c r="BG47" s="11" t="str">
        <f t="shared" si="12"/>
        <v/>
      </c>
      <c r="BH47" s="11" t="str">
        <f t="shared" si="13"/>
        <v/>
      </c>
      <c r="BI47" s="11" t="str">
        <f t="shared" si="14"/>
        <v/>
      </c>
      <c r="BL47" s="84" t="str">
        <f t="shared" si="15"/>
        <v/>
      </c>
      <c r="BM47" s="84" t="str">
        <f t="shared" si="16"/>
        <v/>
      </c>
      <c r="BN47" s="84" t="str">
        <f t="shared" si="17"/>
        <v/>
      </c>
      <c r="BO47" s="84" t="str">
        <f t="shared" si="18"/>
        <v/>
      </c>
      <c r="BP47" s="84" t="str">
        <f t="shared" si="19"/>
        <v/>
      </c>
      <c r="BQ47" s="84" t="str">
        <f t="shared" si="20"/>
        <v/>
      </c>
      <c r="BR47" s="84" t="str">
        <f t="shared" si="21"/>
        <v/>
      </c>
      <c r="BS47" s="84" t="str">
        <f t="shared" si="26"/>
        <v/>
      </c>
      <c r="BT47" s="84" t="str">
        <f t="shared" si="27"/>
        <v/>
      </c>
      <c r="BU47" s="84" t="str">
        <f t="shared" si="28"/>
        <v/>
      </c>
      <c r="BV47" s="84">
        <f t="shared" si="29"/>
        <v>0</v>
      </c>
      <c r="BW47" s="84" t="str">
        <f t="shared" si="30"/>
        <v/>
      </c>
      <c r="BX47" s="84" t="str">
        <f t="shared" si="31"/>
        <v/>
      </c>
      <c r="BY47" s="84" t="str">
        <f t="shared" si="32"/>
        <v/>
      </c>
    </row>
    <row r="48" spans="1:77" ht="21" x14ac:dyDescent="0.15">
      <c r="A48" s="1" ph="1"/>
      <c r="B48"/>
      <c r="C48"/>
      <c r="D48"/>
      <c r="E48"/>
      <c r="F48"/>
      <c r="G48"/>
      <c r="H48"/>
      <c r="I48"/>
      <c r="J48"/>
      <c r="K48"/>
      <c r="L48"/>
      <c r="M48"/>
      <c r="N48"/>
      <c r="O48"/>
      <c r="P48"/>
      <c r="Q48"/>
      <c r="R48"/>
      <c r="S48"/>
      <c r="T48"/>
      <c r="U48"/>
      <c r="V48"/>
      <c r="W48"/>
      <c r="X48"/>
      <c r="Y48"/>
      <c r="Z48"/>
      <c r="AA48"/>
      <c r="AM48" s="2"/>
      <c r="AN48" s="2"/>
      <c r="AO48" s="6"/>
      <c r="AP48" s="6"/>
      <c r="AQ48" s="6"/>
      <c r="AR48" s="49" t="s">
        <v>158</v>
      </c>
      <c r="AS48" s="47">
        <v>44</v>
      </c>
      <c r="AT48" s="6"/>
      <c r="AU48" s="6"/>
      <c r="AV48" s="6"/>
      <c r="AW48" s="2"/>
      <c r="AX48" s="2"/>
      <c r="AY48" s="2"/>
      <c r="AZ48" s="2"/>
      <c r="BA48"/>
      <c r="BB48"/>
      <c r="BC48"/>
      <c r="BD48"/>
      <c r="BE48"/>
      <c r="BF48"/>
      <c r="BG48"/>
      <c r="BH48"/>
      <c r="BI48"/>
    </row>
    <row r="49" spans="1:61" ht="21" x14ac:dyDescent="0.15">
      <c r="A49" s="1" ph="1"/>
      <c r="B49"/>
      <c r="C49"/>
      <c r="D49"/>
      <c r="E49"/>
      <c r="F49"/>
      <c r="G49"/>
      <c r="H49"/>
      <c r="I49"/>
      <c r="J49"/>
      <c r="K49"/>
      <c r="L49"/>
      <c r="M49"/>
      <c r="N49"/>
      <c r="O49"/>
      <c r="P49"/>
      <c r="Q49"/>
      <c r="R49"/>
      <c r="S49"/>
      <c r="T49"/>
      <c r="U49"/>
      <c r="V49"/>
      <c r="W49"/>
      <c r="X49"/>
      <c r="Y49"/>
      <c r="Z49"/>
      <c r="AA49"/>
      <c r="AM49" s="2"/>
      <c r="AN49" s="2"/>
      <c r="AO49" s="6"/>
      <c r="AP49" s="6"/>
      <c r="AQ49" s="6"/>
      <c r="AR49" s="46" t="s">
        <v>159</v>
      </c>
      <c r="AS49" s="47">
        <v>45</v>
      </c>
      <c r="AT49" s="6"/>
      <c r="AU49" s="6"/>
      <c r="AV49" s="6"/>
      <c r="AW49" s="2"/>
      <c r="AX49" s="2"/>
      <c r="AY49" s="2"/>
      <c r="AZ49" s="2"/>
      <c r="BA49"/>
      <c r="BB49"/>
      <c r="BC49"/>
      <c r="BD49"/>
      <c r="BE49"/>
      <c r="BF49"/>
      <c r="BG49"/>
      <c r="BH49"/>
      <c r="BI49"/>
    </row>
    <row r="50" spans="1:61" ht="21" x14ac:dyDescent="0.15">
      <c r="A50" s="1" ph="1"/>
      <c r="B50"/>
      <c r="C50"/>
      <c r="D50"/>
      <c r="E50"/>
      <c r="F50"/>
      <c r="G50"/>
      <c r="H50"/>
      <c r="I50"/>
      <c r="J50"/>
      <c r="K50"/>
      <c r="L50"/>
      <c r="M50"/>
      <c r="N50"/>
      <c r="O50"/>
      <c r="P50"/>
      <c r="Q50"/>
      <c r="R50"/>
      <c r="S50"/>
      <c r="T50"/>
      <c r="U50"/>
      <c r="V50"/>
      <c r="W50"/>
      <c r="X50"/>
      <c r="Y50"/>
      <c r="Z50"/>
      <c r="AA50"/>
      <c r="AM50" s="2"/>
      <c r="AN50" s="2"/>
      <c r="AO50" s="6"/>
      <c r="AP50" s="6"/>
      <c r="AQ50" s="6"/>
      <c r="AR50" s="49" t="s">
        <v>160</v>
      </c>
      <c r="AS50" s="47">
        <v>46</v>
      </c>
      <c r="AT50" s="6"/>
      <c r="AU50" s="6"/>
      <c r="AV50" s="6"/>
      <c r="AW50" s="2"/>
      <c r="AX50" s="2"/>
      <c r="AY50" s="2"/>
      <c r="AZ50" s="2"/>
      <c r="BA50"/>
      <c r="BB50"/>
      <c r="BC50"/>
      <c r="BD50"/>
      <c r="BE50"/>
      <c r="BF50"/>
      <c r="BG50"/>
      <c r="BH50"/>
      <c r="BI50"/>
    </row>
    <row r="51" spans="1:61" ht="21" x14ac:dyDescent="0.15">
      <c r="A51" s="1" ph="1"/>
      <c r="B51"/>
      <c r="C51"/>
      <c r="D51"/>
      <c r="E51"/>
      <c r="F51"/>
      <c r="G51"/>
      <c r="H51"/>
      <c r="I51"/>
      <c r="J51"/>
      <c r="K51"/>
      <c r="L51"/>
      <c r="M51"/>
      <c r="N51"/>
      <c r="O51"/>
      <c r="P51"/>
      <c r="Q51"/>
      <c r="R51"/>
      <c r="S51"/>
      <c r="T51"/>
      <c r="U51"/>
      <c r="V51"/>
      <c r="W51"/>
      <c r="X51"/>
      <c r="Y51"/>
      <c r="Z51"/>
      <c r="AA51"/>
      <c r="AM51" s="2"/>
      <c r="AN51" s="2"/>
      <c r="AO51" s="6"/>
      <c r="AP51" s="6"/>
      <c r="AQ51" s="6"/>
      <c r="AR51" s="46" t="s">
        <v>161</v>
      </c>
      <c r="AS51" s="47">
        <v>47</v>
      </c>
      <c r="AT51" s="6"/>
      <c r="AU51" s="6"/>
      <c r="AV51" s="6"/>
      <c r="AY51" s="2"/>
      <c r="AZ51" s="2"/>
      <c r="BA51"/>
      <c r="BB51"/>
      <c r="BC51"/>
      <c r="BD51"/>
      <c r="BE51"/>
      <c r="BF51"/>
      <c r="BG51"/>
      <c r="BH51"/>
      <c r="BI51"/>
    </row>
    <row r="52" spans="1:61" ht="21" x14ac:dyDescent="0.15">
      <c r="A52" s="1" ph="1"/>
      <c r="B52"/>
      <c r="C52"/>
      <c r="D52"/>
      <c r="E52"/>
      <c r="F52"/>
      <c r="G52"/>
      <c r="H52"/>
      <c r="I52"/>
      <c r="J52"/>
      <c r="K52"/>
      <c r="L52"/>
      <c r="M52"/>
      <c r="N52"/>
      <c r="O52"/>
      <c r="P52"/>
      <c r="Q52"/>
      <c r="R52"/>
      <c r="S52"/>
      <c r="T52"/>
      <c r="U52"/>
      <c r="V52"/>
      <c r="W52"/>
      <c r="X52"/>
      <c r="Y52"/>
      <c r="Z52"/>
      <c r="AA52"/>
      <c r="AM52" s="2"/>
      <c r="AN52" s="2"/>
      <c r="AO52" s="6"/>
      <c r="AP52" s="6"/>
      <c r="AQ52" s="6"/>
      <c r="AR52" s="49" t="s">
        <v>162</v>
      </c>
      <c r="AS52" s="47">
        <v>48</v>
      </c>
      <c r="AT52" s="6"/>
      <c r="AU52" s="6"/>
      <c r="AV52" s="6"/>
      <c r="AY52" s="2"/>
      <c r="AZ52" s="2"/>
      <c r="BA52"/>
      <c r="BB52"/>
      <c r="BC52"/>
      <c r="BD52"/>
      <c r="BE52"/>
      <c r="BF52"/>
      <c r="BG52"/>
      <c r="BH52"/>
      <c r="BI52"/>
    </row>
    <row r="53" spans="1:61" ht="21" x14ac:dyDescent="0.15">
      <c r="A53" s="1" ph="1"/>
      <c r="B53"/>
      <c r="C53"/>
      <c r="D53"/>
      <c r="E53"/>
      <c r="F53"/>
      <c r="G53"/>
      <c r="H53"/>
      <c r="I53"/>
      <c r="J53"/>
      <c r="K53"/>
      <c r="L53"/>
      <c r="M53"/>
      <c r="N53"/>
      <c r="O53"/>
      <c r="P53"/>
      <c r="Q53"/>
      <c r="R53"/>
      <c r="S53"/>
      <c r="T53"/>
      <c r="U53"/>
      <c r="V53"/>
      <c r="W53"/>
      <c r="X53"/>
      <c r="Y53"/>
      <c r="Z53"/>
      <c r="AA53"/>
      <c r="AM53" s="2"/>
      <c r="AN53" s="2"/>
      <c r="AO53" s="6"/>
      <c r="AP53" s="6"/>
      <c r="AQ53" s="6"/>
      <c r="AR53" s="46" t="s">
        <v>163</v>
      </c>
      <c r="AS53" s="47">
        <v>49</v>
      </c>
      <c r="AT53" s="6"/>
      <c r="AU53" s="6"/>
      <c r="AV53" s="6"/>
      <c r="AY53" s="2"/>
      <c r="AZ53" s="2"/>
      <c r="BA53"/>
      <c r="BB53"/>
      <c r="BC53"/>
      <c r="BD53"/>
      <c r="BE53"/>
      <c r="BF53"/>
      <c r="BG53"/>
      <c r="BH53"/>
      <c r="BI53"/>
    </row>
    <row r="54" spans="1:61" ht="21" x14ac:dyDescent="0.15">
      <c r="A54" s="1" ph="1"/>
      <c r="B54"/>
      <c r="C54"/>
      <c r="D54"/>
      <c r="E54"/>
      <c r="F54"/>
      <c r="G54"/>
      <c r="H54"/>
      <c r="I54"/>
      <c r="J54"/>
      <c r="K54"/>
      <c r="L54"/>
      <c r="M54"/>
      <c r="N54"/>
      <c r="O54"/>
      <c r="P54"/>
      <c r="Q54"/>
      <c r="R54"/>
      <c r="S54"/>
      <c r="T54"/>
      <c r="U54"/>
      <c r="V54"/>
      <c r="W54"/>
      <c r="X54"/>
      <c r="Y54"/>
      <c r="Z54"/>
      <c r="AA54"/>
      <c r="AM54" s="2"/>
      <c r="AN54" s="2"/>
      <c r="AO54" s="6"/>
      <c r="AP54" s="6"/>
      <c r="AQ54" s="6"/>
      <c r="AR54" s="49" t="s">
        <v>164</v>
      </c>
      <c r="AS54" s="47">
        <v>50</v>
      </c>
      <c r="AT54" s="6"/>
      <c r="AU54" s="6"/>
      <c r="AV54" s="6"/>
      <c r="AY54" s="2"/>
      <c r="AZ54" s="2"/>
      <c r="BA54"/>
      <c r="BB54"/>
      <c r="BC54"/>
      <c r="BD54"/>
      <c r="BE54"/>
      <c r="BF54"/>
      <c r="BG54"/>
      <c r="BH54"/>
      <c r="BI54"/>
    </row>
    <row r="55" spans="1:61" ht="21" customHeight="1" x14ac:dyDescent="0.15">
      <c r="A55" s="1" ph="1"/>
      <c r="B55"/>
      <c r="C55"/>
      <c r="D55"/>
      <c r="E55"/>
      <c r="F55"/>
      <c r="G55"/>
      <c r="H55"/>
      <c r="I55"/>
      <c r="J55"/>
      <c r="K55"/>
      <c r="L55"/>
      <c r="M55"/>
      <c r="N55"/>
      <c r="O55"/>
      <c r="P55"/>
      <c r="Q55"/>
      <c r="R55"/>
      <c r="S55"/>
      <c r="T55"/>
      <c r="U55"/>
      <c r="V55"/>
      <c r="W55"/>
      <c r="X55"/>
      <c r="Y55"/>
      <c r="Z55"/>
      <c r="AA55"/>
      <c r="AM55" s="2"/>
      <c r="AN55" s="2"/>
      <c r="AO55" s="6"/>
      <c r="AP55" s="6"/>
      <c r="AQ55" s="6"/>
      <c r="AR55" s="49" t="s">
        <v>165</v>
      </c>
      <c r="AS55" s="47">
        <v>51</v>
      </c>
      <c r="AT55" s="6"/>
      <c r="AU55" s="6"/>
      <c r="AV55" s="6"/>
      <c r="AY55" s="2"/>
      <c r="AZ55" s="2"/>
      <c r="BA55"/>
      <c r="BB55"/>
      <c r="BC55"/>
      <c r="BD55"/>
      <c r="BE55"/>
      <c r="BF55"/>
      <c r="BG55"/>
      <c r="BH55"/>
      <c r="BI55"/>
    </row>
    <row r="56" spans="1:61" ht="21" customHeight="1" x14ac:dyDescent="0.15">
      <c r="A56" s="1" ph="1"/>
      <c r="AM56" s="2"/>
      <c r="AN56" s="2"/>
      <c r="AO56" s="6"/>
      <c r="AP56" s="6"/>
      <c r="AQ56" s="6"/>
      <c r="AR56" s="49" t="s">
        <v>166</v>
      </c>
      <c r="AS56" s="47">
        <v>52</v>
      </c>
      <c r="AT56" s="60"/>
      <c r="AU56" s="60"/>
      <c r="AV56" s="60"/>
    </row>
    <row r="57" spans="1:61" ht="21" customHeight="1" x14ac:dyDescent="0.15">
      <c r="A57" s="1" ph="1"/>
      <c r="AM57" s="2"/>
      <c r="AN57" s="2"/>
      <c r="AO57" s="6"/>
      <c r="AP57" s="6"/>
      <c r="AQ57" s="6"/>
      <c r="AR57" s="49" t="s">
        <v>167</v>
      </c>
      <c r="AS57" s="47">
        <v>53</v>
      </c>
      <c r="AT57" s="60"/>
      <c r="AU57" s="60"/>
      <c r="AV57" s="60"/>
    </row>
    <row r="58" spans="1:61" ht="21" customHeight="1" x14ac:dyDescent="0.15">
      <c r="A58" s="1" ph="1"/>
      <c r="AN58" s="2"/>
      <c r="AO58" s="2"/>
      <c r="AP58" s="6"/>
      <c r="AQ58" s="60"/>
      <c r="AR58" s="61" t="s">
        <v>168</v>
      </c>
      <c r="AS58" s="47">
        <v>54</v>
      </c>
      <c r="AT58" s="60"/>
      <c r="AU58" s="60"/>
      <c r="AV58" s="60"/>
    </row>
    <row r="59" spans="1:61" ht="21" customHeight="1" x14ac:dyDescent="0.4">
      <c r="AN59" s="2"/>
      <c r="AO59" s="2"/>
      <c r="AP59" s="6"/>
      <c r="AR59" s="62" t="s">
        <v>169</v>
      </c>
      <c r="AS59" s="47">
        <v>55</v>
      </c>
    </row>
    <row r="60" spans="1:61" ht="21" customHeight="1" x14ac:dyDescent="0.4">
      <c r="AM60" s="2"/>
      <c r="AN60" s="2"/>
      <c r="AO60" s="6"/>
      <c r="AP60" s="6"/>
      <c r="AR60" s="49" t="s">
        <v>170</v>
      </c>
      <c r="AS60" s="47">
        <v>56</v>
      </c>
    </row>
    <row r="61" spans="1:61" ht="21" customHeight="1" x14ac:dyDescent="0.4">
      <c r="AO61" s="60"/>
      <c r="AP61" s="6"/>
      <c r="AR61" s="49" t="s">
        <v>171</v>
      </c>
      <c r="AS61" s="47">
        <v>57</v>
      </c>
    </row>
    <row r="62" spans="1:61" ht="21" customHeight="1" x14ac:dyDescent="0.4">
      <c r="AO62" s="60"/>
      <c r="AP62" s="60"/>
      <c r="AR62" s="63" t="s">
        <v>172</v>
      </c>
      <c r="AS62" s="47">
        <v>58</v>
      </c>
    </row>
    <row r="63" spans="1:61" ht="21" customHeight="1" x14ac:dyDescent="0.4">
      <c r="AO63" s="60"/>
      <c r="AP63" s="60"/>
      <c r="AR63" s="64"/>
      <c r="AS63" s="47"/>
    </row>
    <row r="64" spans="1:61" ht="21" customHeight="1" x14ac:dyDescent="0.4">
      <c r="AR64" s="65" t="s">
        <v>173</v>
      </c>
      <c r="AS64" s="47">
        <v>61</v>
      </c>
    </row>
    <row r="65" spans="44:45" ht="21" customHeight="1" x14ac:dyDescent="0.4">
      <c r="AR65" s="46" t="s">
        <v>174</v>
      </c>
      <c r="AS65" s="47">
        <v>62</v>
      </c>
    </row>
    <row r="66" spans="44:45" ht="21" customHeight="1" x14ac:dyDescent="0.4">
      <c r="AR66" s="66" t="s">
        <v>175</v>
      </c>
      <c r="AS66" s="47">
        <v>63</v>
      </c>
    </row>
    <row r="67" spans="44:45" ht="21" customHeight="1" x14ac:dyDescent="0.4">
      <c r="AR67" s="65" t="s">
        <v>176</v>
      </c>
      <c r="AS67" s="47">
        <v>64</v>
      </c>
    </row>
    <row r="68" spans="44:45" ht="21" customHeight="1" x14ac:dyDescent="0.4">
      <c r="AR68" s="61" t="s">
        <v>177</v>
      </c>
      <c r="AS68" s="47">
        <v>65</v>
      </c>
    </row>
    <row r="69" spans="44:45" ht="21" customHeight="1" x14ac:dyDescent="0.4">
      <c r="AR69" s="67" t="s">
        <v>178</v>
      </c>
      <c r="AS69" s="47">
        <v>66</v>
      </c>
    </row>
    <row r="70" spans="44:45" ht="21" customHeight="1" x14ac:dyDescent="0.4">
      <c r="AR70" s="65" t="s">
        <v>179</v>
      </c>
      <c r="AS70" s="47">
        <v>67</v>
      </c>
    </row>
    <row r="71" spans="44:45" ht="21" customHeight="1" x14ac:dyDescent="0.4">
      <c r="AR71" s="68"/>
      <c r="AS71" s="69"/>
    </row>
    <row r="72" spans="44:45" ht="21" customHeight="1" x14ac:dyDescent="0.4">
      <c r="AR72" s="68"/>
      <c r="AS72" s="69"/>
    </row>
    <row r="73" spans="44:45" ht="21" customHeight="1" x14ac:dyDescent="0.4">
      <c r="AR73" s="68"/>
      <c r="AS73" s="69"/>
    </row>
    <row r="74" spans="44:45" ht="21" customHeight="1" x14ac:dyDescent="0.4">
      <c r="AR74" s="68"/>
      <c r="AS74" s="69"/>
    </row>
    <row r="75" spans="44:45" ht="21" customHeight="1" x14ac:dyDescent="0.4">
      <c r="AR75" s="70"/>
      <c r="AS75" s="71"/>
    </row>
  </sheetData>
  <sheetProtection algorithmName="SHA-512" hashValue="ih+t3qpc2S8fQ2C3WtYpquX2X7c1Euo6j8xmp7TDYAVDuSrvNRyBdaUT2yd+hc231kANGx4EMEiZkw+qwGa27g==" saltValue="T1BCJjKWf0X5deSf3kFIQg==" spinCount="100000" sheet="1" objects="1" scenarios="1"/>
  <customSheetViews>
    <customSheetView guid="{32292252-2145-43A0-8DA2-743209BD97E9}" showGridLines="0" showRowCol="0" fitToPage="1" hiddenColumns="1">
      <pane ySplit="7" topLeftCell="A8" activePane="bottomLeft" state="frozen"/>
      <selection pane="bottomLeft" activeCell="P9" sqref="P9"/>
      <pageMargins left="0" right="0" top="0" bottom="0" header="0" footer="0"/>
      <pageSetup paperSize="9" scale="79" fitToHeight="0" orientation="landscape" r:id="rId1"/>
    </customSheetView>
  </customSheetViews>
  <mergeCells count="80">
    <mergeCell ref="AP40:AQ40"/>
    <mergeCell ref="AM43:AN43"/>
    <mergeCell ref="AO43:AP43"/>
    <mergeCell ref="AP33:AQ33"/>
    <mergeCell ref="AP34:AQ34"/>
    <mergeCell ref="AP35:AQ35"/>
    <mergeCell ref="AP36:AQ36"/>
    <mergeCell ref="AP37:AQ38"/>
    <mergeCell ref="AM42:AN42"/>
    <mergeCell ref="AP10:AQ11"/>
    <mergeCell ref="AP12:AQ13"/>
    <mergeCell ref="AP14:AQ14"/>
    <mergeCell ref="AP15:AQ15"/>
    <mergeCell ref="AP16:AQ16"/>
    <mergeCell ref="AP17:AQ17"/>
    <mergeCell ref="AP18:AQ18"/>
    <mergeCell ref="AP19:AQ19"/>
    <mergeCell ref="AP20:AQ20"/>
    <mergeCell ref="AP21:AQ21"/>
    <mergeCell ref="AP22:AQ22"/>
    <mergeCell ref="AP23:AQ23"/>
    <mergeCell ref="AP24:AQ24"/>
    <mergeCell ref="AM39:AN39"/>
    <mergeCell ref="AP25:AQ25"/>
    <mergeCell ref="AP26:AQ26"/>
    <mergeCell ref="AP27:AQ27"/>
    <mergeCell ref="AP39:AQ39"/>
    <mergeCell ref="AP28:AQ28"/>
    <mergeCell ref="AP29:AQ29"/>
    <mergeCell ref="AP30:AQ30"/>
    <mergeCell ref="AP31:AQ31"/>
    <mergeCell ref="AP32:AQ32"/>
    <mergeCell ref="AF4:AK5"/>
    <mergeCell ref="BA6:BI6"/>
    <mergeCell ref="AF6:AF7"/>
    <mergeCell ref="H6:H7"/>
    <mergeCell ref="I6:I7"/>
    <mergeCell ref="AG6:AG7"/>
    <mergeCell ref="M6:T6"/>
    <mergeCell ref="U6:W6"/>
    <mergeCell ref="X6:Y6"/>
    <mergeCell ref="Z6:Z7"/>
    <mergeCell ref="AA6:AA7"/>
    <mergeCell ref="AU6:AV6"/>
    <mergeCell ref="J6:L6"/>
    <mergeCell ref="E4:L4"/>
    <mergeCell ref="M4:P4"/>
    <mergeCell ref="D1:Z1"/>
    <mergeCell ref="G6:G7"/>
    <mergeCell ref="M2:P2"/>
    <mergeCell ref="Q2:AA2"/>
    <mergeCell ref="M3:P3"/>
    <mergeCell ref="Q3:AA3"/>
    <mergeCell ref="Q4:AA4"/>
    <mergeCell ref="E2:L2"/>
    <mergeCell ref="D6:D7"/>
    <mergeCell ref="E6:E7"/>
    <mergeCell ref="F6:F7"/>
    <mergeCell ref="E3:L3"/>
    <mergeCell ref="AN10:AN14"/>
    <mergeCell ref="AN15:AN19"/>
    <mergeCell ref="AM9:AQ9"/>
    <mergeCell ref="A1:C1"/>
    <mergeCell ref="AM40:AN40"/>
    <mergeCell ref="AM10:AM34"/>
    <mergeCell ref="AO10:AO11"/>
    <mergeCell ref="AO12:AO13"/>
    <mergeCell ref="AN21:AN26"/>
    <mergeCell ref="AN27:AN33"/>
    <mergeCell ref="AM35:AN36"/>
    <mergeCell ref="AM37:AN38"/>
    <mergeCell ref="AO37:AO38"/>
    <mergeCell ref="B2:C4"/>
    <mergeCell ref="B6:B7"/>
    <mergeCell ref="C6:C7"/>
    <mergeCell ref="AM8:AQ8"/>
    <mergeCell ref="BL6:BN6"/>
    <mergeCell ref="AB6:AD7"/>
    <mergeCell ref="AH6:AJ6"/>
    <mergeCell ref="AK6:AK7"/>
  </mergeCells>
  <phoneticPr fontId="2"/>
  <conditionalFormatting sqref="U7:V7">
    <cfRule type="expression" dxfId="2" priority="3">
      <formula>$C7&lt;&gt;""</formula>
    </cfRule>
  </conditionalFormatting>
  <conditionalFormatting sqref="X7">
    <cfRule type="expression" dxfId="1" priority="2">
      <formula>$C7&lt;&gt;""</formula>
    </cfRule>
  </conditionalFormatting>
  <conditionalFormatting sqref="AB8:AD47">
    <cfRule type="expression" dxfId="0" priority="1">
      <formula>OR(AB8="x",AB8="△")</formula>
    </cfRule>
  </conditionalFormatting>
  <dataValidations count="19">
    <dataValidation errorStyle="warning" imeMode="off" allowBlank="1" error="複数チームのエントリーをするときは、チームごとにA,B, …を選んでください" sqref="AJ8:AJ47" xr:uid="{00000000-0002-0000-0000-000000000000}"/>
    <dataValidation type="list" imeMode="on" allowBlank="1" sqref="I8:I47" xr:uid="{00000000-0002-0000-0000-000001000000}">
      <formula1>$AR$7:$AR$75</formula1>
    </dataValidation>
    <dataValidation type="list" errorStyle="warning" imeMode="on" allowBlank="1" showErrorMessage="1" error="リストから選んでください" sqref="U8:U47 X8:X47" xr:uid="{00000000-0002-0000-0000-000002000000}">
      <formula1>"有,　,　"</formula1>
    </dataValidation>
    <dataValidation type="list" errorStyle="warning" allowBlank="1" showInputMessage="1" showErrorMessage="1" error="リストから選んでください" sqref="M8:S47" xr:uid="{00000000-0002-0000-0000-000003000000}">
      <formula1>"○,　"</formula1>
    </dataValidation>
    <dataValidation type="list" errorStyle="warning" imeMode="on" allowBlank="1" showInputMessage="1" showErrorMessage="1" error="リストから選んでください" prompt="複数チームエントリーする場合は、チームごとにA,B,…で選んでください" sqref="L8:L47" xr:uid="{00000000-0002-0000-0000-000004000000}">
      <formula1>$AW$22:$AW$29</formula1>
    </dataValidation>
    <dataValidation type="list" errorStyle="warning" imeMode="on" allowBlank="1" showErrorMessage="1" error="リストから選んでください" sqref="J8:K47" xr:uid="{00000000-0002-0000-0000-000005000000}">
      <formula1>$AW$7:$AW$21</formula1>
    </dataValidation>
    <dataValidation type="list" errorStyle="warning" allowBlank="1" showErrorMessage="1" error="リストから選んでください" sqref="G8:G47" xr:uid="{00000000-0002-0000-0000-000006000000}">
      <formula1>$AU$7:$AU$37</formula1>
    </dataValidation>
    <dataValidation type="list" imeMode="off" allowBlank="1" sqref="AH8:AI47" xr:uid="{00000000-0002-0000-0000-000007000000}">
      <formula1>$AW$7:$AW$21</formula1>
    </dataValidation>
    <dataValidation imeMode="halfKatakana" allowBlank="1" sqref="D8:D47" xr:uid="{00000000-0002-0000-0000-000008000000}"/>
    <dataValidation type="whole" imeMode="off" operator="greaterThanOrEqual" allowBlank="1" sqref="F8:F47" xr:uid="{00000000-0002-0000-0000-000009000000}">
      <formula1>12</formula1>
    </dataValidation>
    <dataValidation imeMode="off" allowBlank="1" sqref="Q3:AA3 BA8:BA47 Q4 AF8:AG47 E3:L4 AK6 AK8:AK47" xr:uid="{00000000-0002-0000-0000-00000A000000}"/>
    <dataValidation type="list" errorStyle="warning" imeMode="on" allowBlank="1" showErrorMessage="1" error="リストから選んでください" sqref="Z8:Z47" xr:uid="{00000000-0002-0000-0000-00000C000000}">
      <formula1>"○,　"</formula1>
    </dataValidation>
    <dataValidation type="list" errorStyle="warning" imeMode="on" allowBlank="1" showErrorMessage="1" error="リストから選んでください" sqref="H8:H47" xr:uid="{00000000-0002-0000-0000-00000D000000}">
      <formula1>"１部,２部,少年,青年,壮年,　"</formula1>
    </dataValidation>
    <dataValidation type="list" errorStyle="warning" imeMode="on" allowBlank="1" showErrorMessage="1" error="リストから選んでください" sqref="E8:E47" xr:uid="{00000000-0002-0000-0000-00000E000000}">
      <formula1>"男子,女子,　"</formula1>
    </dataValidation>
    <dataValidation type="list" errorStyle="warning" imeMode="on" allowBlank="1" showErrorMessage="1" error="リストから選んでください" sqref="V8:V47" xr:uid="{00000000-0002-0000-0000-00000F000000}">
      <formula1>$AY$7:$AY$20</formula1>
    </dataValidation>
    <dataValidation type="list" errorStyle="warning" imeMode="on" allowBlank="1" showInputMessage="1" showErrorMessage="1" error="リストから選んでください" sqref="Y8:Y47" xr:uid="{00000000-0002-0000-0000-000010000000}">
      <formula1>"A,B,　"</formula1>
    </dataValidation>
    <dataValidation imeMode="hiragana" allowBlank="1" sqref="Q2:AA2 C8:C47" xr:uid="{2A4E0993-AC91-4F08-949A-FDF37986DB4E}"/>
    <dataValidation imeMode="hiragana" allowBlank="1" showInputMessage="1" showErrorMessage="1" sqref="W8:W47 T8:T47 AA8:AA47" xr:uid="{3136880E-3BF8-4B92-BC91-60D97E8ECFF9}"/>
    <dataValidation type="list" errorStyle="warning" imeMode="hiragana" allowBlank="1" showErrorMessage="1" error="リストから選んでください_x000a_リストにない場合は直接入力してください" sqref="E2:L2" xr:uid="{00000000-0002-0000-0000-000011000000}">
      <formula1>$AR$7:$AR$75</formula1>
    </dataValidation>
  </dataValidations>
  <pageMargins left="0" right="0" top="0" bottom="0" header="0" footer="0"/>
  <pageSetup paperSize="9" scale="81"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F0"/>
  </sheetPr>
  <dimension ref="B1:V27"/>
  <sheetViews>
    <sheetView showGridLines="0" showRowColHeaders="0" zoomScaleNormal="100" zoomScaleSheetLayoutView="75" workbookViewId="0">
      <selection activeCell="B4" sqref="B4:C4"/>
    </sheetView>
  </sheetViews>
  <sheetFormatPr defaultColWidth="9" defaultRowHeight="13.5" x14ac:dyDescent="0.4"/>
  <cols>
    <col min="1" max="1" width="1.125" style="119" customWidth="1"/>
    <col min="2" max="2" width="5.625" style="119" customWidth="1"/>
    <col min="3" max="3" width="10.75" style="119" customWidth="1"/>
    <col min="4" max="13" width="5.25" style="119" customWidth="1"/>
    <col min="14" max="14" width="10.125" style="119" customWidth="1"/>
    <col min="15" max="16" width="5.125" style="119" customWidth="1"/>
    <col min="17" max="17" width="4.5" style="119" hidden="1" customWidth="1"/>
    <col min="18" max="18" width="4.875" style="119" hidden="1" customWidth="1"/>
    <col min="19" max="19" width="6.375" style="119" hidden="1" customWidth="1"/>
    <col min="20" max="20" width="1.125" style="119" customWidth="1"/>
    <col min="21" max="16384" width="9" style="119"/>
  </cols>
  <sheetData>
    <row r="1" spans="2:22" x14ac:dyDescent="0.4">
      <c r="B1" s="117" t="s">
        <v>181</v>
      </c>
      <c r="C1" s="118"/>
      <c r="D1" s="118"/>
      <c r="E1" s="118"/>
      <c r="F1" s="118"/>
      <c r="G1" s="118"/>
      <c r="H1" s="118"/>
      <c r="I1" s="118"/>
      <c r="J1" s="118"/>
      <c r="K1" s="118"/>
      <c r="L1" s="118"/>
      <c r="M1" s="118"/>
      <c r="N1" s="118"/>
      <c r="O1" s="118"/>
      <c r="P1" s="339"/>
      <c r="Q1" s="339"/>
      <c r="R1" s="339"/>
      <c r="S1" s="339"/>
      <c r="T1" s="339"/>
      <c r="U1" s="339"/>
      <c r="V1" s="339"/>
    </row>
    <row r="2" spans="2:22" ht="17.25" x14ac:dyDescent="0.4">
      <c r="B2" s="340" t="s">
        <v>316</v>
      </c>
      <c r="C2" s="340"/>
      <c r="D2" s="340"/>
      <c r="E2" s="340"/>
      <c r="F2" s="340"/>
      <c r="G2" s="340"/>
      <c r="H2" s="340"/>
      <c r="I2" s="340"/>
      <c r="J2" s="340"/>
      <c r="K2" s="340"/>
      <c r="L2" s="340"/>
      <c r="M2" s="340"/>
      <c r="N2" s="340"/>
      <c r="O2" s="340"/>
      <c r="P2" s="340"/>
      <c r="Q2" s="340"/>
      <c r="R2" s="340"/>
      <c r="S2" s="340"/>
    </row>
    <row r="3" spans="2:22" ht="9" customHeight="1" thickBot="1" x14ac:dyDescent="0.45">
      <c r="B3" s="120"/>
      <c r="C3" s="120"/>
      <c r="D3" s="120"/>
      <c r="E3" s="120"/>
      <c r="F3" s="120"/>
      <c r="G3" s="120"/>
      <c r="H3" s="120"/>
      <c r="I3" s="120"/>
      <c r="J3" s="120"/>
      <c r="K3" s="120"/>
      <c r="L3" s="120"/>
      <c r="M3" s="120"/>
      <c r="N3" s="120"/>
      <c r="O3" s="120"/>
      <c r="P3" s="120"/>
      <c r="Q3" s="120"/>
      <c r="R3" s="120"/>
      <c r="S3" s="120"/>
    </row>
    <row r="4" spans="2:22" ht="29.25" customHeight="1" thickBot="1" x14ac:dyDescent="0.45">
      <c r="B4" s="282" t="s">
        <v>221</v>
      </c>
      <c r="C4" s="341"/>
      <c r="D4" s="280" t="str">
        <f>IF(申込用紙!$E$2="","",申込用紙!$E$2)</f>
        <v/>
      </c>
      <c r="E4" s="281"/>
      <c r="F4" s="281"/>
      <c r="G4" s="281"/>
      <c r="H4" s="281"/>
      <c r="I4" s="281"/>
      <c r="J4" s="282" t="s">
        <v>3</v>
      </c>
      <c r="K4" s="283"/>
      <c r="L4" s="284" t="str">
        <f>IF(申込用紙!$E$3="","",申込用紙!$E$3)</f>
        <v/>
      </c>
      <c r="M4" s="281"/>
      <c r="N4" s="281"/>
      <c r="O4" s="281"/>
      <c r="P4" s="281"/>
      <c r="Q4" s="285"/>
      <c r="R4" s="125"/>
      <c r="S4" s="126"/>
      <c r="T4" s="121"/>
    </row>
    <row r="5" spans="2:22" ht="30" customHeight="1" thickBot="1" x14ac:dyDescent="0.45">
      <c r="B5" s="282" t="s">
        <v>220</v>
      </c>
      <c r="C5" s="283"/>
      <c r="D5" s="280" t="str">
        <f>IF(申込用紙!$Q$2="","",申込用紙!$Q$2)</f>
        <v/>
      </c>
      <c r="E5" s="281"/>
      <c r="F5" s="281"/>
      <c r="G5" s="281"/>
      <c r="H5" s="281"/>
      <c r="I5" s="281"/>
      <c r="J5" s="282" t="s">
        <v>295</v>
      </c>
      <c r="K5" s="283"/>
      <c r="L5" s="284" t="str">
        <f>IF(申込用紙!$E$4="","",申込用紙!$E$4)</f>
        <v/>
      </c>
      <c r="M5" s="281"/>
      <c r="N5" s="281"/>
      <c r="O5" s="281"/>
      <c r="P5" s="281"/>
      <c r="Q5" s="285"/>
      <c r="R5" s="127"/>
      <c r="S5" s="128"/>
      <c r="T5" s="121"/>
    </row>
    <row r="6" spans="2:22" ht="30" customHeight="1" thickBot="1" x14ac:dyDescent="0.45">
      <c r="B6" s="129"/>
      <c r="C6" s="129"/>
      <c r="D6" s="156"/>
      <c r="E6" s="156"/>
      <c r="F6" s="156"/>
      <c r="G6" s="156"/>
      <c r="H6" s="156"/>
      <c r="I6" s="156"/>
      <c r="J6" s="282" t="s">
        <v>222</v>
      </c>
      <c r="K6" s="283"/>
      <c r="L6" s="284" t="str">
        <f>IF(申込用紙!$Q$3="","",申込用紙!$Q$3)</f>
        <v/>
      </c>
      <c r="M6" s="281"/>
      <c r="N6" s="281"/>
      <c r="O6" s="281"/>
      <c r="P6" s="285"/>
      <c r="Q6" s="125"/>
      <c r="R6" s="125"/>
      <c r="S6" s="126"/>
    </row>
    <row r="7" spans="2:22" ht="15" customHeight="1" thickBot="1" x14ac:dyDescent="0.45">
      <c r="B7" s="117"/>
      <c r="C7" s="129"/>
      <c r="D7" s="129"/>
      <c r="E7" s="129"/>
      <c r="F7" s="129"/>
      <c r="G7" s="129"/>
      <c r="H7" s="129"/>
      <c r="I7" s="129"/>
      <c r="J7" s="129"/>
      <c r="K7" s="129"/>
      <c r="L7" s="129"/>
      <c r="M7" s="129"/>
      <c r="N7" s="129"/>
      <c r="O7" s="129"/>
      <c r="P7" s="129"/>
      <c r="Q7" s="129"/>
      <c r="R7" s="129"/>
      <c r="S7" s="129"/>
    </row>
    <row r="8" spans="2:22" ht="30" customHeight="1" x14ac:dyDescent="0.4">
      <c r="B8" s="342" t="s">
        <v>182</v>
      </c>
      <c r="C8" s="300" t="s">
        <v>183</v>
      </c>
      <c r="D8" s="292" t="s">
        <v>184</v>
      </c>
      <c r="E8" s="292"/>
      <c r="F8" s="292" t="s">
        <v>185</v>
      </c>
      <c r="G8" s="292"/>
      <c r="H8" s="292" t="s">
        <v>186</v>
      </c>
      <c r="I8" s="292"/>
      <c r="J8" s="292" t="s">
        <v>219</v>
      </c>
      <c r="K8" s="292"/>
      <c r="L8" s="314" t="s">
        <v>187</v>
      </c>
      <c r="M8" s="315"/>
      <c r="N8" s="300" t="s">
        <v>188</v>
      </c>
      <c r="O8" s="302" t="s">
        <v>189</v>
      </c>
      <c r="P8" s="303"/>
      <c r="Q8" s="300" t="s">
        <v>188</v>
      </c>
      <c r="R8" s="310" t="s">
        <v>190</v>
      </c>
      <c r="S8" s="311"/>
    </row>
    <row r="9" spans="2:22" ht="30" customHeight="1" thickBot="1" x14ac:dyDescent="0.45">
      <c r="B9" s="343"/>
      <c r="C9" s="301"/>
      <c r="D9" s="293"/>
      <c r="E9" s="293"/>
      <c r="F9" s="293"/>
      <c r="G9" s="293"/>
      <c r="H9" s="293"/>
      <c r="I9" s="293"/>
      <c r="J9" s="293"/>
      <c r="K9" s="293"/>
      <c r="L9" s="316"/>
      <c r="M9" s="317"/>
      <c r="N9" s="301"/>
      <c r="O9" s="304"/>
      <c r="P9" s="305"/>
      <c r="Q9" s="301"/>
      <c r="R9" s="312"/>
      <c r="S9" s="313"/>
    </row>
    <row r="10" spans="2:22" ht="24.75" customHeight="1" thickTop="1" x14ac:dyDescent="0.4">
      <c r="B10" s="343"/>
      <c r="C10" s="345" t="s">
        <v>191</v>
      </c>
      <c r="D10" s="130" t="s">
        <v>192</v>
      </c>
      <c r="E10" s="130" t="s">
        <v>193</v>
      </c>
      <c r="F10" s="130" t="s">
        <v>192</v>
      </c>
      <c r="G10" s="130" t="s">
        <v>193</v>
      </c>
      <c r="H10" s="130" t="s">
        <v>192</v>
      </c>
      <c r="I10" s="130" t="s">
        <v>193</v>
      </c>
      <c r="J10" s="130" t="s">
        <v>192</v>
      </c>
      <c r="K10" s="130" t="s">
        <v>193</v>
      </c>
      <c r="L10" s="150" t="s">
        <v>192</v>
      </c>
      <c r="M10" s="145" t="s">
        <v>193</v>
      </c>
      <c r="N10" s="320" t="s">
        <v>194</v>
      </c>
      <c r="O10" s="144" t="s">
        <v>192</v>
      </c>
      <c r="P10" s="145" t="s">
        <v>193</v>
      </c>
      <c r="Q10" s="322"/>
      <c r="R10" s="131" t="s">
        <v>192</v>
      </c>
      <c r="S10" s="132" t="s">
        <v>193</v>
      </c>
      <c r="T10" s="118"/>
    </row>
    <row r="11" spans="2:22" ht="24.75" customHeight="1" x14ac:dyDescent="0.4">
      <c r="B11" s="343"/>
      <c r="C11" s="297"/>
      <c r="D11" s="133">
        <f>COUNTIFS(申込用紙!$AF$8:$AF$47,"肢",申込用紙!$E$8:$E$47,"男子",申込用紙!$H$8:$H$47,"１部")</f>
        <v>0</v>
      </c>
      <c r="E11" s="133">
        <f>COUNTIFS(申込用紙!$AF$8:$AF$47,"肢",申込用紙!$E$8:$E$47,"女子",申込用紙!$H$8:$H$47,"１部")</f>
        <v>0</v>
      </c>
      <c r="F11" s="133">
        <f>COUNTIFS(申込用紙!$AF$8:$AF$47,"視",申込用紙!$E$8:$E$47,"男子",申込用紙!$H$8:$H$47,"１部")</f>
        <v>0</v>
      </c>
      <c r="G11" s="133">
        <f>COUNTIFS(申込用紙!$AF$8:$AF$47,"視",申込用紙!$E$8:$E$47,"女子",申込用紙!$H$8:$H$47,"１部")</f>
        <v>0</v>
      </c>
      <c r="H11" s="133">
        <f>COUNTIFS(申込用紙!$AF$8:$AF$47,"聴",申込用紙!$E$8:$E$47,"男子",申込用紙!$H$8:$H$47,"１部")</f>
        <v>0</v>
      </c>
      <c r="I11" s="133">
        <f>COUNTIFS(申込用紙!$AF$8:$AF$47,"聴",申込用紙!$E$8:$E$47,"女子",申込用紙!$H$8:$H$47,"１部")</f>
        <v>0</v>
      </c>
      <c r="J11" s="133">
        <f>COUNTIFS(申込用紙!$AF$8:$AF$47,"内",申込用紙!$E$8:$E$47,"男子",申込用紙!$H$8:$H$47,"１部")</f>
        <v>0</v>
      </c>
      <c r="K11" s="133">
        <f>COUNTIFS(申込用紙!$AF$8:$AF$47,"内",申込用紙!$E$8:$E$47,"女子",申込用紙!$H$8:$H$47,"１部")</f>
        <v>0</v>
      </c>
      <c r="L11" s="151">
        <f>D11+F11+H11+J11</f>
        <v>0</v>
      </c>
      <c r="M11" s="147">
        <f>E11+G11+I11+K11</f>
        <v>0</v>
      </c>
      <c r="N11" s="321"/>
      <c r="O11" s="146">
        <f>COUNTIFS(申込用紙!$AF$8:$AF$47,"知",申込用紙!$E$8:$E$47,"男子",申込用紙!$H$8:$H$47,"少年")</f>
        <v>0</v>
      </c>
      <c r="P11" s="147">
        <f>COUNTIFS(申込用紙!$AF$8:$AF$47,"知",申込用紙!$E$8:$E$47,"女子",申込用紙!$H$8:$H$47,"少年")</f>
        <v>0</v>
      </c>
      <c r="Q11" s="323"/>
      <c r="R11" s="290">
        <f>COUNTIFS(申込用紙!$AF$8:$AF$47,"オープン",申込用紙!$E$8:$E$47,"男子")</f>
        <v>0</v>
      </c>
      <c r="S11" s="291">
        <f>COUNTIFS(申込用紙!$AF$8:$AF$47,"オープン",申込用紙!$E$8:$E$47,"女子")</f>
        <v>0</v>
      </c>
    </row>
    <row r="12" spans="2:22" ht="24.75" customHeight="1" x14ac:dyDescent="0.4">
      <c r="B12" s="343"/>
      <c r="C12" s="134" t="s">
        <v>195</v>
      </c>
      <c r="D12" s="286">
        <f>SUM(D11:E11)</f>
        <v>0</v>
      </c>
      <c r="E12" s="286"/>
      <c r="F12" s="286">
        <f>SUM(F11:G11)</f>
        <v>0</v>
      </c>
      <c r="G12" s="286"/>
      <c r="H12" s="286">
        <f>SUM(H11:I11)</f>
        <v>0</v>
      </c>
      <c r="I12" s="286"/>
      <c r="J12" s="286">
        <f>SUM(J11:K11)</f>
        <v>0</v>
      </c>
      <c r="K12" s="286"/>
      <c r="L12" s="330">
        <f>SUM(L11:M11)</f>
        <v>0</v>
      </c>
      <c r="M12" s="299"/>
      <c r="N12" s="135" t="s">
        <v>195</v>
      </c>
      <c r="O12" s="298">
        <f>SUM(O11:P11)</f>
        <v>0</v>
      </c>
      <c r="P12" s="299"/>
      <c r="Q12" s="324"/>
      <c r="R12" s="326"/>
      <c r="S12" s="328"/>
    </row>
    <row r="13" spans="2:22" ht="24.75" customHeight="1" x14ac:dyDescent="0.4">
      <c r="B13" s="343"/>
      <c r="C13" s="296" t="s">
        <v>196</v>
      </c>
      <c r="D13" s="130" t="s">
        <v>192</v>
      </c>
      <c r="E13" s="130" t="s">
        <v>193</v>
      </c>
      <c r="F13" s="130" t="s">
        <v>192</v>
      </c>
      <c r="G13" s="130" t="s">
        <v>193</v>
      </c>
      <c r="H13" s="130" t="s">
        <v>192</v>
      </c>
      <c r="I13" s="130" t="s">
        <v>193</v>
      </c>
      <c r="J13" s="130" t="s">
        <v>192</v>
      </c>
      <c r="K13" s="130" t="s">
        <v>193</v>
      </c>
      <c r="L13" s="150" t="s">
        <v>192</v>
      </c>
      <c r="M13" s="145" t="s">
        <v>193</v>
      </c>
      <c r="N13" s="331" t="s">
        <v>197</v>
      </c>
      <c r="O13" s="144" t="s">
        <v>192</v>
      </c>
      <c r="P13" s="145" t="s">
        <v>193</v>
      </c>
      <c r="Q13" s="324"/>
      <c r="R13" s="326"/>
      <c r="S13" s="328"/>
    </row>
    <row r="14" spans="2:22" ht="24.75" customHeight="1" x14ac:dyDescent="0.4">
      <c r="B14" s="343"/>
      <c r="C14" s="297"/>
      <c r="D14" s="133">
        <f>COUNTIFS(申込用紙!$AF$8:$AF$47,"肢",申込用紙!$E$8:$E$47,"男子",申込用紙!$H$8:$H$47,"２部")</f>
        <v>0</v>
      </c>
      <c r="E14" s="133">
        <f>COUNTIFS(申込用紙!$AF$8:$AF$47,"肢",申込用紙!$E$8:$E$47,"女子",申込用紙!$H$8:$H$47,"２部")</f>
        <v>0</v>
      </c>
      <c r="F14" s="133">
        <f>COUNTIFS(申込用紙!$AF$8:$AF$47,"視",申込用紙!$E$8:$E$47,"男子",申込用紙!$H$8:$H$47,"２部")</f>
        <v>0</v>
      </c>
      <c r="G14" s="133">
        <f>COUNTIFS(申込用紙!$AF$8:$AF$47,"視",申込用紙!$E$8:$E$47,"女子",申込用紙!$H$8:$H$47,"２部")</f>
        <v>0</v>
      </c>
      <c r="H14" s="133">
        <f>COUNTIFS(申込用紙!$AF$8:$AF$47,"聴",申込用紙!$E$8:$E$47,"男子",申込用紙!$H$8:$H$47,"２部")</f>
        <v>0</v>
      </c>
      <c r="I14" s="133">
        <f>COUNTIFS(申込用紙!$AF$8:$AF$47,"聴",申込用紙!$E$8:$E$47,"女子",申込用紙!$H$8:$H$47,"２部")</f>
        <v>0</v>
      </c>
      <c r="J14" s="133">
        <f>COUNTIFS(申込用紙!$AF$8:$AF$47,"内",申込用紙!$E$8:$E$47,"男子",申込用紙!$H$8:$H$47,"２部")</f>
        <v>0</v>
      </c>
      <c r="K14" s="133">
        <f>COUNTIFS(申込用紙!$AF$8:$AF$47,"内",申込用紙!$E$8:$E$47,"女子",申込用紙!$H$8:$H$47,"２部")</f>
        <v>0</v>
      </c>
      <c r="L14" s="151">
        <f>D14+F14+H14+J14</f>
        <v>0</v>
      </c>
      <c r="M14" s="147">
        <f>E14+G14+I14+K14</f>
        <v>0</v>
      </c>
      <c r="N14" s="332"/>
      <c r="O14" s="146">
        <f>COUNTIFS(申込用紙!$AF$8:$AF$47,"知",申込用紙!$E$8:$E$47,"男子",申込用紙!$H$8:$H$47,"青年")</f>
        <v>0</v>
      </c>
      <c r="P14" s="147">
        <f>COUNTIFS(申込用紙!$AF$8:$AF$47,"知",申込用紙!$E$8:$E$47,"女子",申込用紙!$H$8:$H$47,"青年")</f>
        <v>0</v>
      </c>
      <c r="Q14" s="324"/>
      <c r="R14" s="326"/>
      <c r="S14" s="328"/>
    </row>
    <row r="15" spans="2:22" ht="24.75" customHeight="1" x14ac:dyDescent="0.4">
      <c r="B15" s="343"/>
      <c r="C15" s="136" t="s">
        <v>198</v>
      </c>
      <c r="D15" s="286">
        <f>SUM(D14:E14)</f>
        <v>0</v>
      </c>
      <c r="E15" s="286"/>
      <c r="F15" s="286">
        <f>SUM(F14:G14)</f>
        <v>0</v>
      </c>
      <c r="G15" s="286"/>
      <c r="H15" s="286">
        <f>SUM(H14:I14)</f>
        <v>0</v>
      </c>
      <c r="I15" s="286"/>
      <c r="J15" s="286">
        <f>SUM(J14:K14)</f>
        <v>0</v>
      </c>
      <c r="K15" s="286"/>
      <c r="L15" s="330">
        <f>SUM(L14:M14)</f>
        <v>0</v>
      </c>
      <c r="M15" s="299"/>
      <c r="N15" s="134" t="s">
        <v>195</v>
      </c>
      <c r="O15" s="298">
        <f>SUM(O14:P14)</f>
        <v>0</v>
      </c>
      <c r="P15" s="299"/>
      <c r="Q15" s="324"/>
      <c r="R15" s="326"/>
      <c r="S15" s="328"/>
    </row>
    <row r="16" spans="2:22" ht="30" customHeight="1" x14ac:dyDescent="0.4">
      <c r="B16" s="343"/>
      <c r="C16" s="333"/>
      <c r="D16" s="334"/>
      <c r="E16" s="334"/>
      <c r="F16" s="334"/>
      <c r="G16" s="334"/>
      <c r="H16" s="334"/>
      <c r="I16" s="334"/>
      <c r="J16" s="334"/>
      <c r="K16" s="334"/>
      <c r="L16" s="274"/>
      <c r="M16" s="275"/>
      <c r="N16" s="296" t="s">
        <v>199</v>
      </c>
      <c r="O16" s="144" t="s">
        <v>192</v>
      </c>
      <c r="P16" s="145" t="s">
        <v>193</v>
      </c>
      <c r="Q16" s="324"/>
      <c r="R16" s="326"/>
      <c r="S16" s="328"/>
    </row>
    <row r="17" spans="2:20" ht="30" customHeight="1" x14ac:dyDescent="0.4">
      <c r="B17" s="343"/>
      <c r="C17" s="335"/>
      <c r="D17" s="336"/>
      <c r="E17" s="336"/>
      <c r="F17" s="336"/>
      <c r="G17" s="336"/>
      <c r="H17" s="336"/>
      <c r="I17" s="336"/>
      <c r="J17" s="336"/>
      <c r="K17" s="336"/>
      <c r="L17" s="276"/>
      <c r="M17" s="277"/>
      <c r="N17" s="297"/>
      <c r="O17" s="146">
        <f>COUNTIFS(申込用紙!$AF$8:$AF$47,"知",申込用紙!$E$8:$E$47,"男子",申込用紙!$H$8:$H$47,"壮年")</f>
        <v>0</v>
      </c>
      <c r="P17" s="147">
        <f>COUNTIFS(申込用紙!$AF$8:$AF$47,"知",申込用紙!$E$8:$E$47,"女子",申込用紙!$H$8:$H$47,"壮年")</f>
        <v>0</v>
      </c>
      <c r="Q17" s="324"/>
      <c r="R17" s="326"/>
      <c r="S17" s="328"/>
    </row>
    <row r="18" spans="2:20" ht="30" customHeight="1" x14ac:dyDescent="0.4">
      <c r="B18" s="343"/>
      <c r="C18" s="337"/>
      <c r="D18" s="338"/>
      <c r="E18" s="338"/>
      <c r="F18" s="338"/>
      <c r="G18" s="338"/>
      <c r="H18" s="338"/>
      <c r="I18" s="338"/>
      <c r="J18" s="338"/>
      <c r="K18" s="338"/>
      <c r="L18" s="278"/>
      <c r="M18" s="279"/>
      <c r="N18" s="137" t="s">
        <v>195</v>
      </c>
      <c r="O18" s="298">
        <f>SUM(O17:P17)</f>
        <v>0</v>
      </c>
      <c r="P18" s="299"/>
      <c r="Q18" s="325"/>
      <c r="R18" s="327"/>
      <c r="S18" s="329"/>
    </row>
    <row r="19" spans="2:20" ht="26.25" customHeight="1" x14ac:dyDescent="0.4">
      <c r="B19" s="343"/>
      <c r="C19" s="296" t="s">
        <v>200</v>
      </c>
      <c r="D19" s="130" t="s">
        <v>192</v>
      </c>
      <c r="E19" s="130" t="s">
        <v>193</v>
      </c>
      <c r="F19" s="130" t="s">
        <v>192</v>
      </c>
      <c r="G19" s="130" t="s">
        <v>193</v>
      </c>
      <c r="H19" s="130" t="s">
        <v>192</v>
      </c>
      <c r="I19" s="130" t="s">
        <v>193</v>
      </c>
      <c r="J19" s="138" t="s">
        <v>192</v>
      </c>
      <c r="K19" s="139" t="s">
        <v>193</v>
      </c>
      <c r="L19" s="152" t="s">
        <v>192</v>
      </c>
      <c r="M19" s="153" t="s">
        <v>193</v>
      </c>
      <c r="N19" s="296" t="s">
        <v>200</v>
      </c>
      <c r="O19" s="144" t="s">
        <v>192</v>
      </c>
      <c r="P19" s="145" t="s">
        <v>193</v>
      </c>
      <c r="Q19" s="296" t="s">
        <v>200</v>
      </c>
      <c r="R19" s="131" t="s">
        <v>192</v>
      </c>
      <c r="S19" s="132" t="s">
        <v>193</v>
      </c>
    </row>
    <row r="20" spans="2:20" ht="26.25" customHeight="1" x14ac:dyDescent="0.4">
      <c r="B20" s="343"/>
      <c r="C20" s="318"/>
      <c r="D20" s="140">
        <f>D11+D14</f>
        <v>0</v>
      </c>
      <c r="E20" s="140">
        <f t="shared" ref="E20:M20" si="0">E11+E14</f>
        <v>0</v>
      </c>
      <c r="F20" s="140">
        <f t="shared" si="0"/>
        <v>0</v>
      </c>
      <c r="G20" s="140">
        <f t="shared" si="0"/>
        <v>0</v>
      </c>
      <c r="H20" s="140">
        <f t="shared" ref="H20:I20" si="1">H11+H14</f>
        <v>0</v>
      </c>
      <c r="I20" s="140">
        <f t="shared" si="1"/>
        <v>0</v>
      </c>
      <c r="J20" s="140">
        <f t="shared" ref="J20:K20" si="2">J11+J14</f>
        <v>0</v>
      </c>
      <c r="K20" s="141">
        <f t="shared" si="2"/>
        <v>0</v>
      </c>
      <c r="L20" s="154">
        <f t="shared" si="0"/>
        <v>0</v>
      </c>
      <c r="M20" s="148">
        <f t="shared" si="0"/>
        <v>0</v>
      </c>
      <c r="N20" s="318"/>
      <c r="O20" s="148">
        <f>O11+O14+O17</f>
        <v>0</v>
      </c>
      <c r="P20" s="149">
        <f>P11+P14+P17</f>
        <v>0</v>
      </c>
      <c r="Q20" s="318"/>
      <c r="R20" s="142">
        <f>R11</f>
        <v>0</v>
      </c>
      <c r="S20" s="143">
        <f>S11</f>
        <v>0</v>
      </c>
    </row>
    <row r="21" spans="2:20" ht="26.25" customHeight="1" thickBot="1" x14ac:dyDescent="0.45">
      <c r="B21" s="343"/>
      <c r="C21" s="319"/>
      <c r="D21" s="294">
        <f>SUM(D20:E20)</f>
        <v>0</v>
      </c>
      <c r="E21" s="294"/>
      <c r="F21" s="294">
        <f>SUM(F20:G20)</f>
        <v>0</v>
      </c>
      <c r="G21" s="294"/>
      <c r="H21" s="294">
        <f>SUM(H20:I20)</f>
        <v>0</v>
      </c>
      <c r="I21" s="294"/>
      <c r="J21" s="294">
        <f>SUM(J20:K20)</f>
        <v>0</v>
      </c>
      <c r="K21" s="295"/>
      <c r="L21" s="306">
        <f>SUM(L20:M20)</f>
        <v>0</v>
      </c>
      <c r="M21" s="307"/>
      <c r="N21" s="319"/>
      <c r="O21" s="308">
        <f>SUM(O20:P20)</f>
        <v>0</v>
      </c>
      <c r="P21" s="309"/>
      <c r="Q21" s="319"/>
      <c r="R21" s="290">
        <f>SUM(R20:S20)</f>
        <v>0</v>
      </c>
      <c r="S21" s="291"/>
    </row>
    <row r="22" spans="2:20" ht="30" customHeight="1" thickTop="1" thickBot="1" x14ac:dyDescent="0.45">
      <c r="B22" s="344"/>
      <c r="C22" s="155" t="s">
        <v>201</v>
      </c>
      <c r="D22" s="346">
        <f>L21+O21</f>
        <v>0</v>
      </c>
      <c r="E22" s="347"/>
      <c r="F22" s="347"/>
      <c r="G22" s="347"/>
      <c r="H22" s="347"/>
      <c r="I22" s="347"/>
      <c r="J22" s="347"/>
      <c r="K22" s="347"/>
      <c r="L22" s="347"/>
      <c r="M22" s="347"/>
      <c r="N22" s="347"/>
      <c r="O22" s="347"/>
      <c r="P22" s="348"/>
      <c r="Q22" s="287"/>
      <c r="R22" s="288"/>
      <c r="S22" s="289"/>
      <c r="T22" s="121"/>
    </row>
    <row r="23" spans="2:20" ht="37.5" customHeight="1" x14ac:dyDescent="0.4">
      <c r="B23" s="157" t="s">
        <v>302</v>
      </c>
      <c r="C23" s="118"/>
      <c r="D23" s="118"/>
      <c r="E23" s="118"/>
      <c r="F23" s="118"/>
      <c r="G23" s="118"/>
      <c r="H23" s="118"/>
      <c r="I23" s="118"/>
      <c r="J23" s="118"/>
      <c r="K23" s="118"/>
      <c r="L23" s="118"/>
      <c r="M23" s="118"/>
      <c r="N23" s="118"/>
      <c r="O23" s="118"/>
      <c r="P23" s="118"/>
      <c r="Q23" s="118"/>
      <c r="R23" s="118"/>
      <c r="S23" s="118"/>
    </row>
    <row r="26" spans="2:20" ht="15.75" customHeight="1" x14ac:dyDescent="0.4">
      <c r="B26" s="122"/>
      <c r="C26" s="123"/>
      <c r="D26" s="122"/>
      <c r="E26" s="122"/>
      <c r="F26" s="122"/>
      <c r="G26" s="122"/>
      <c r="H26" s="122"/>
      <c r="I26" s="122"/>
      <c r="J26" s="122"/>
      <c r="K26" s="122"/>
      <c r="L26" s="122"/>
      <c r="M26" s="123"/>
      <c r="N26" s="124"/>
      <c r="O26" s="123"/>
    </row>
    <row r="27" spans="2:20" ht="52.5" customHeight="1" x14ac:dyDescent="0.4"/>
  </sheetData>
  <sheetProtection algorithmName="SHA-512" hashValue="kASgne16jd7CVAnLlXobK9mwUTha41Hf47q0TFvTw9003HEqns/WB1Y1rDlT2IUsTrXcj5KVUyWy7dDxAyZ6LA==" saltValue="npMrz0MK+T/jBoeR7RLoOg==" spinCount="100000" sheet="1" formatCells="0" formatColumns="0" formatRows="0"/>
  <customSheetViews>
    <customSheetView guid="{32292252-2145-43A0-8DA2-743209BD97E9}" scale="112" showGridLines="0" hiddenColumns="1">
      <selection activeCell="L5" sqref="L5:Q5"/>
      <pageMargins left="0.62992125984251968" right="0.23622047244094491" top="0.74803149606299213" bottom="0.74803149606299213" header="0.31496062992125984" footer="0.31496062992125984"/>
      <pageSetup paperSize="9" scale="95" orientation="portrait" r:id="rId1"/>
    </customSheetView>
  </customSheetViews>
  <mergeCells count="58">
    <mergeCell ref="P1:V1"/>
    <mergeCell ref="B2:S2"/>
    <mergeCell ref="B4:C4"/>
    <mergeCell ref="B5:C5"/>
    <mergeCell ref="B8:B22"/>
    <mergeCell ref="C8:C9"/>
    <mergeCell ref="D8:E9"/>
    <mergeCell ref="F8:G9"/>
    <mergeCell ref="H8:I9"/>
    <mergeCell ref="F12:G12"/>
    <mergeCell ref="H12:I12"/>
    <mergeCell ref="C10:C11"/>
    <mergeCell ref="C13:C14"/>
    <mergeCell ref="C19:C21"/>
    <mergeCell ref="D22:P22"/>
    <mergeCell ref="D21:E21"/>
    <mergeCell ref="F21:G21"/>
    <mergeCell ref="H21:I21"/>
    <mergeCell ref="L21:M21"/>
    <mergeCell ref="O21:P21"/>
    <mergeCell ref="R8:S9"/>
    <mergeCell ref="L8:M9"/>
    <mergeCell ref="N19:N21"/>
    <mergeCell ref="Q19:Q21"/>
    <mergeCell ref="N10:N11"/>
    <mergeCell ref="Q10:Q18"/>
    <mergeCell ref="R11:R18"/>
    <mergeCell ref="S11:S18"/>
    <mergeCell ref="L12:M12"/>
    <mergeCell ref="N13:N14"/>
    <mergeCell ref="L15:M15"/>
    <mergeCell ref="C16:K18"/>
    <mergeCell ref="Q22:S22"/>
    <mergeCell ref="D5:I5"/>
    <mergeCell ref="J5:K5"/>
    <mergeCell ref="L5:Q5"/>
    <mergeCell ref="R21:S21"/>
    <mergeCell ref="J8:K9"/>
    <mergeCell ref="J12:K12"/>
    <mergeCell ref="J15:K15"/>
    <mergeCell ref="J21:K21"/>
    <mergeCell ref="N16:N17"/>
    <mergeCell ref="O18:P18"/>
    <mergeCell ref="O12:P12"/>
    <mergeCell ref="O15:P15"/>
    <mergeCell ref="N8:N9"/>
    <mergeCell ref="O8:P9"/>
    <mergeCell ref="Q8:Q9"/>
    <mergeCell ref="L16:M18"/>
    <mergeCell ref="D4:I4"/>
    <mergeCell ref="J4:K4"/>
    <mergeCell ref="J6:K6"/>
    <mergeCell ref="L4:Q4"/>
    <mergeCell ref="L6:P6"/>
    <mergeCell ref="D12:E12"/>
    <mergeCell ref="D15:E15"/>
    <mergeCell ref="F15:G15"/>
    <mergeCell ref="H15:I15"/>
  </mergeCells>
  <phoneticPr fontId="2"/>
  <printOptions horizontalCentered="1" verticalCentered="1"/>
  <pageMargins left="0.39370078740157483" right="0.39370078740157483" top="0.74803149606299213" bottom="0.74803149606299213" header="0.31496062992125984" footer="0.31496062992125984"/>
  <pageSetup paperSize="9" scale="95"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8FB08-E66D-4F2B-95E7-3CF5D5360697}">
  <sheetPr codeName="Sheet4">
    <tabColor rgb="FF7030A0"/>
    <pageSetUpPr fitToPage="1"/>
  </sheetPr>
  <dimension ref="B1:U38"/>
  <sheetViews>
    <sheetView showGridLines="0" showRowColHeaders="0" topLeftCell="A16" zoomScaleNormal="100" zoomScaleSheetLayoutView="100" workbookViewId="0">
      <selection activeCell="B3" sqref="B3:F4"/>
    </sheetView>
  </sheetViews>
  <sheetFormatPr defaultColWidth="9" defaultRowHeight="12" x14ac:dyDescent="0.4"/>
  <cols>
    <col min="1" max="1" width="1.25" style="89" customWidth="1"/>
    <col min="2" max="2" width="5.375" style="89" customWidth="1"/>
    <col min="3" max="3" width="4.25" style="89" customWidth="1"/>
    <col min="4" max="4" width="6.625" style="89" customWidth="1"/>
    <col min="5" max="5" width="5.875" style="89" customWidth="1"/>
    <col min="6" max="6" width="25.625" style="89" customWidth="1"/>
    <col min="7" max="21" width="3.75" style="89" customWidth="1"/>
    <col min="22" max="22" width="1" style="89" customWidth="1"/>
    <col min="23" max="33" width="9.125" style="89" customWidth="1"/>
    <col min="34" max="16384" width="9" style="89"/>
  </cols>
  <sheetData>
    <row r="1" spans="2:21" s="88" customFormat="1" ht="21" customHeight="1" x14ac:dyDescent="0.4">
      <c r="B1" s="371" t="s">
        <v>259</v>
      </c>
      <c r="C1" s="371"/>
      <c r="D1" s="371"/>
      <c r="E1" s="371"/>
      <c r="F1" s="371"/>
      <c r="G1" s="371"/>
      <c r="H1" s="371"/>
      <c r="I1" s="371"/>
      <c r="J1" s="371"/>
      <c r="K1" s="371"/>
      <c r="L1" s="371"/>
      <c r="M1" s="371"/>
      <c r="N1" s="371"/>
      <c r="O1" s="371"/>
      <c r="P1" s="371"/>
      <c r="Q1" s="371"/>
      <c r="R1" s="371"/>
      <c r="S1" s="371"/>
      <c r="T1" s="371"/>
      <c r="U1" s="371"/>
    </row>
    <row r="2" spans="2:21" ht="18.75" customHeight="1" x14ac:dyDescent="0.4">
      <c r="B2" s="373" t="s">
        <v>304</v>
      </c>
      <c r="C2" s="373"/>
      <c r="D2" s="373"/>
      <c r="E2" s="373"/>
      <c r="F2" s="373"/>
      <c r="G2" s="373"/>
      <c r="H2" s="373"/>
      <c r="I2" s="373"/>
      <c r="J2" s="373"/>
      <c r="K2" s="373"/>
      <c r="L2" s="373"/>
      <c r="M2" s="373"/>
      <c r="N2" s="373"/>
      <c r="O2" s="373"/>
      <c r="P2" s="373"/>
      <c r="Q2" s="373"/>
      <c r="R2" s="373"/>
      <c r="S2" s="373"/>
      <c r="T2" s="373"/>
      <c r="U2" s="373"/>
    </row>
    <row r="3" spans="2:21" ht="14.25" customHeight="1" x14ac:dyDescent="0.4">
      <c r="B3" s="372" t="s">
        <v>229</v>
      </c>
      <c r="C3" s="372"/>
      <c r="D3" s="372"/>
      <c r="E3" s="372"/>
      <c r="F3" s="372"/>
      <c r="G3" s="372" t="s">
        <v>314</v>
      </c>
      <c r="H3" s="372"/>
      <c r="I3" s="372"/>
      <c r="J3" s="372"/>
      <c r="K3" s="372"/>
      <c r="L3" s="372"/>
      <c r="M3" s="372"/>
      <c r="N3" s="372"/>
      <c r="O3" s="372" t="s">
        <v>260</v>
      </c>
      <c r="P3" s="372"/>
      <c r="Q3" s="372"/>
      <c r="R3" s="372"/>
      <c r="S3" s="372" t="s">
        <v>258</v>
      </c>
      <c r="T3" s="372"/>
      <c r="U3" s="372"/>
    </row>
    <row r="4" spans="2:21" ht="92.25" customHeight="1" x14ac:dyDescent="0.4">
      <c r="B4" s="372"/>
      <c r="C4" s="372"/>
      <c r="D4" s="372"/>
      <c r="E4" s="372"/>
      <c r="F4" s="372"/>
      <c r="G4" s="90" t="s">
        <v>51</v>
      </c>
      <c r="H4" s="90" t="s">
        <v>55</v>
      </c>
      <c r="I4" s="90" t="s">
        <v>58</v>
      </c>
      <c r="J4" s="90" t="s">
        <v>61</v>
      </c>
      <c r="K4" s="90" t="s">
        <v>65</v>
      </c>
      <c r="L4" s="90" t="s">
        <v>70</v>
      </c>
      <c r="M4" s="90" t="s">
        <v>74</v>
      </c>
      <c r="N4" s="91" t="s">
        <v>228</v>
      </c>
      <c r="O4" s="90" t="s">
        <v>78</v>
      </c>
      <c r="P4" s="90" t="s">
        <v>224</v>
      </c>
      <c r="Q4" s="90" t="s">
        <v>53</v>
      </c>
      <c r="R4" s="90" t="s">
        <v>225</v>
      </c>
      <c r="S4" s="90" t="s">
        <v>96</v>
      </c>
      <c r="T4" s="91" t="s">
        <v>227</v>
      </c>
      <c r="U4" s="91" t="s">
        <v>226</v>
      </c>
    </row>
    <row r="5" spans="2:21" ht="27" customHeight="1" x14ac:dyDescent="0.4">
      <c r="B5" s="362" t="s">
        <v>47</v>
      </c>
      <c r="C5" s="362">
        <v>1</v>
      </c>
      <c r="D5" s="362" t="s">
        <v>48</v>
      </c>
      <c r="E5" s="87">
        <v>1</v>
      </c>
      <c r="F5" s="79" t="s">
        <v>261</v>
      </c>
      <c r="G5" s="95" t="s">
        <v>231</v>
      </c>
      <c r="H5" s="95" t="s">
        <v>232</v>
      </c>
      <c r="I5" s="96"/>
      <c r="J5" s="96"/>
      <c r="K5" s="97"/>
      <c r="L5" s="368" t="s">
        <v>242</v>
      </c>
      <c r="M5" s="97"/>
      <c r="N5" s="97"/>
      <c r="O5" s="97"/>
      <c r="P5" s="95" t="s">
        <v>238</v>
      </c>
      <c r="Q5" s="95" t="s">
        <v>239</v>
      </c>
      <c r="R5" s="95" t="s">
        <v>243</v>
      </c>
      <c r="S5" s="95" t="s">
        <v>240</v>
      </c>
      <c r="T5" s="95" t="s">
        <v>241</v>
      </c>
      <c r="U5" s="97"/>
    </row>
    <row r="6" spans="2:21" ht="27" customHeight="1" x14ac:dyDescent="0.4">
      <c r="B6" s="363"/>
      <c r="C6" s="363"/>
      <c r="D6" s="363"/>
      <c r="E6" s="87">
        <v>2</v>
      </c>
      <c r="F6" s="78" t="s">
        <v>230</v>
      </c>
      <c r="G6" s="95" t="s">
        <v>231</v>
      </c>
      <c r="H6" s="95" t="s">
        <v>232</v>
      </c>
      <c r="I6" s="96"/>
      <c r="J6" s="96"/>
      <c r="K6" s="97"/>
      <c r="L6" s="369"/>
      <c r="M6" s="97"/>
      <c r="N6" s="97"/>
      <c r="O6" s="95" t="s">
        <v>237</v>
      </c>
      <c r="P6" s="95" t="s">
        <v>238</v>
      </c>
      <c r="Q6" s="95" t="s">
        <v>239</v>
      </c>
      <c r="R6" s="97"/>
      <c r="S6" s="97"/>
      <c r="T6" s="97"/>
      <c r="U6" s="97"/>
    </row>
    <row r="7" spans="2:21" ht="27" customHeight="1" x14ac:dyDescent="0.4">
      <c r="B7" s="363"/>
      <c r="C7" s="363"/>
      <c r="D7" s="363"/>
      <c r="E7" s="87">
        <v>3</v>
      </c>
      <c r="F7" s="39" t="s">
        <v>269</v>
      </c>
      <c r="G7" s="95" t="s">
        <v>231</v>
      </c>
      <c r="H7" s="95" t="s">
        <v>232</v>
      </c>
      <c r="I7" s="96"/>
      <c r="J7" s="96"/>
      <c r="K7" s="97"/>
      <c r="L7" s="370"/>
      <c r="M7" s="97"/>
      <c r="N7" s="97"/>
      <c r="O7" s="95" t="s">
        <v>237</v>
      </c>
      <c r="P7" s="95" t="s">
        <v>238</v>
      </c>
      <c r="Q7" s="95" t="s">
        <v>239</v>
      </c>
      <c r="R7" s="97"/>
      <c r="S7" s="97"/>
      <c r="T7" s="97"/>
      <c r="U7" s="97"/>
    </row>
    <row r="8" spans="2:21" ht="27" customHeight="1" x14ac:dyDescent="0.4">
      <c r="B8" s="363"/>
      <c r="C8" s="363"/>
      <c r="D8" s="362" t="s">
        <v>67</v>
      </c>
      <c r="E8" s="87">
        <v>4</v>
      </c>
      <c r="F8" s="39" t="s">
        <v>270</v>
      </c>
      <c r="G8" s="95" t="s">
        <v>231</v>
      </c>
      <c r="H8" s="95" t="s">
        <v>232</v>
      </c>
      <c r="I8" s="96"/>
      <c r="J8" s="96"/>
      <c r="K8" s="97"/>
      <c r="L8" s="97"/>
      <c r="M8" s="97"/>
      <c r="N8" s="97"/>
      <c r="O8" s="97"/>
      <c r="P8" s="95" t="s">
        <v>238</v>
      </c>
      <c r="Q8" s="95" t="s">
        <v>239</v>
      </c>
      <c r="R8" s="95" t="s">
        <v>243</v>
      </c>
      <c r="S8" s="95" t="s">
        <v>240</v>
      </c>
      <c r="T8" s="95" t="s">
        <v>241</v>
      </c>
      <c r="U8" s="97"/>
    </row>
    <row r="9" spans="2:21" ht="27" customHeight="1" x14ac:dyDescent="0.4">
      <c r="B9" s="363"/>
      <c r="C9" s="363"/>
      <c r="D9" s="363"/>
      <c r="E9" s="87">
        <v>5</v>
      </c>
      <c r="F9" s="39" t="s">
        <v>271</v>
      </c>
      <c r="G9" s="95" t="s">
        <v>231</v>
      </c>
      <c r="H9" s="95" t="s">
        <v>232</v>
      </c>
      <c r="I9" s="96"/>
      <c r="J9" s="96"/>
      <c r="K9" s="97"/>
      <c r="L9" s="97"/>
      <c r="M9" s="97"/>
      <c r="N9" s="97"/>
      <c r="O9" s="97"/>
      <c r="P9" s="95" t="s">
        <v>238</v>
      </c>
      <c r="Q9" s="95" t="s">
        <v>239</v>
      </c>
      <c r="R9" s="95" t="s">
        <v>243</v>
      </c>
      <c r="S9" s="95" t="s">
        <v>240</v>
      </c>
      <c r="T9" s="95" t="s">
        <v>241</v>
      </c>
      <c r="U9" s="97"/>
    </row>
    <row r="10" spans="2:21" ht="27" customHeight="1" x14ac:dyDescent="0.4">
      <c r="B10" s="363"/>
      <c r="C10" s="363"/>
      <c r="D10" s="363"/>
      <c r="E10" s="87">
        <v>6</v>
      </c>
      <c r="F10" s="39" t="s">
        <v>76</v>
      </c>
      <c r="G10" s="95" t="s">
        <v>231</v>
      </c>
      <c r="H10" s="95" t="s">
        <v>232</v>
      </c>
      <c r="I10" s="96"/>
      <c r="J10" s="96"/>
      <c r="K10" s="97"/>
      <c r="L10" s="97"/>
      <c r="M10" s="97"/>
      <c r="N10" s="97"/>
      <c r="O10" s="97"/>
      <c r="P10" s="95" t="s">
        <v>238</v>
      </c>
      <c r="Q10" s="97"/>
      <c r="R10" s="95" t="s">
        <v>243</v>
      </c>
      <c r="S10" s="95" t="s">
        <v>240</v>
      </c>
      <c r="T10" s="95" t="s">
        <v>241</v>
      </c>
      <c r="U10" s="97"/>
    </row>
    <row r="11" spans="2:21" ht="27" customHeight="1" x14ac:dyDescent="0.4">
      <c r="B11" s="363"/>
      <c r="C11" s="363"/>
      <c r="D11" s="363"/>
      <c r="E11" s="87">
        <v>7</v>
      </c>
      <c r="F11" s="39" t="s">
        <v>273</v>
      </c>
      <c r="G11" s="95" t="s">
        <v>231</v>
      </c>
      <c r="H11" s="97"/>
      <c r="I11" s="96"/>
      <c r="J11" s="96"/>
      <c r="K11" s="97"/>
      <c r="L11" s="97"/>
      <c r="M11" s="97"/>
      <c r="N11" s="97"/>
      <c r="O11" s="97"/>
      <c r="P11" s="95" t="s">
        <v>238</v>
      </c>
      <c r="Q11" s="97"/>
      <c r="R11" s="95" t="s">
        <v>243</v>
      </c>
      <c r="S11" s="95" t="s">
        <v>240</v>
      </c>
      <c r="T11" s="95" t="s">
        <v>241</v>
      </c>
      <c r="U11" s="97"/>
    </row>
    <row r="12" spans="2:21" ht="27" customHeight="1" x14ac:dyDescent="0.4">
      <c r="B12" s="363"/>
      <c r="C12" s="363"/>
      <c r="D12" s="363"/>
      <c r="E12" s="87">
        <v>8</v>
      </c>
      <c r="F12" s="39" t="s">
        <v>272</v>
      </c>
      <c r="G12" s="97"/>
      <c r="H12" s="97"/>
      <c r="I12" s="96"/>
      <c r="J12" s="96"/>
      <c r="K12" s="97"/>
      <c r="L12" s="97"/>
      <c r="M12" s="97"/>
      <c r="N12" s="97"/>
      <c r="O12" s="97"/>
      <c r="P12" s="97"/>
      <c r="Q12" s="97"/>
      <c r="R12" s="95" t="s">
        <v>243</v>
      </c>
      <c r="S12" s="95" t="s">
        <v>240</v>
      </c>
      <c r="T12" s="95" t="s">
        <v>241</v>
      </c>
      <c r="U12" s="97"/>
    </row>
    <row r="13" spans="2:21" ht="27" customHeight="1" x14ac:dyDescent="0.4">
      <c r="B13" s="363"/>
      <c r="C13" s="364"/>
      <c r="D13" s="92" t="s">
        <v>88</v>
      </c>
      <c r="E13" s="87">
        <v>9</v>
      </c>
      <c r="F13" s="39" t="s">
        <v>88</v>
      </c>
      <c r="G13" s="95" t="s">
        <v>231</v>
      </c>
      <c r="H13" s="95" t="s">
        <v>232</v>
      </c>
      <c r="I13" s="96"/>
      <c r="J13" s="96"/>
      <c r="K13" s="97"/>
      <c r="L13" s="97"/>
      <c r="M13" s="97"/>
      <c r="N13" s="97"/>
      <c r="O13" s="97"/>
      <c r="P13" s="95" t="s">
        <v>238</v>
      </c>
      <c r="Q13" s="95" t="s">
        <v>239</v>
      </c>
      <c r="R13" s="95" t="s">
        <v>243</v>
      </c>
      <c r="S13" s="95" t="s">
        <v>240</v>
      </c>
      <c r="T13" s="95" t="s">
        <v>241</v>
      </c>
      <c r="U13" s="97"/>
    </row>
    <row r="14" spans="2:21" ht="27" customHeight="1" x14ac:dyDescent="0.4">
      <c r="B14" s="363"/>
      <c r="C14" s="362">
        <v>2</v>
      </c>
      <c r="D14" s="365" t="s">
        <v>223</v>
      </c>
      <c r="E14" s="87">
        <v>10</v>
      </c>
      <c r="F14" s="39" t="s">
        <v>93</v>
      </c>
      <c r="G14" s="95" t="s">
        <v>231</v>
      </c>
      <c r="H14" s="95" t="s">
        <v>232</v>
      </c>
      <c r="I14" s="96"/>
      <c r="J14" s="96"/>
      <c r="K14" s="97"/>
      <c r="L14" s="97"/>
      <c r="M14" s="95" t="s">
        <v>246</v>
      </c>
      <c r="N14" s="97"/>
      <c r="O14" s="97"/>
      <c r="P14" s="97"/>
      <c r="Q14" s="97"/>
      <c r="R14" s="97"/>
      <c r="S14" s="97"/>
      <c r="T14" s="97"/>
      <c r="U14" s="95" t="s">
        <v>244</v>
      </c>
    </row>
    <row r="15" spans="2:21" ht="27" customHeight="1" x14ac:dyDescent="0.4">
      <c r="B15" s="363"/>
      <c r="C15" s="363"/>
      <c r="D15" s="366"/>
      <c r="E15" s="87">
        <v>11</v>
      </c>
      <c r="F15" s="39" t="s">
        <v>98</v>
      </c>
      <c r="G15" s="97"/>
      <c r="H15" s="368" t="s">
        <v>232</v>
      </c>
      <c r="I15" s="368" t="s">
        <v>233</v>
      </c>
      <c r="J15" s="96"/>
      <c r="K15" s="368" t="s">
        <v>235</v>
      </c>
      <c r="L15" s="368" t="s">
        <v>242</v>
      </c>
      <c r="M15" s="95" t="s">
        <v>246</v>
      </c>
      <c r="N15" s="97"/>
      <c r="O15" s="97"/>
      <c r="P15" s="97"/>
      <c r="Q15" s="97"/>
      <c r="R15" s="97"/>
      <c r="S15" s="97"/>
      <c r="T15" s="97"/>
      <c r="U15" s="95" t="s">
        <v>244</v>
      </c>
    </row>
    <row r="16" spans="2:21" ht="27" customHeight="1" x14ac:dyDescent="0.4">
      <c r="B16" s="363"/>
      <c r="C16" s="363"/>
      <c r="D16" s="366"/>
      <c r="E16" s="87">
        <v>12</v>
      </c>
      <c r="F16" s="39" t="s">
        <v>102</v>
      </c>
      <c r="G16" s="97"/>
      <c r="H16" s="370"/>
      <c r="I16" s="370"/>
      <c r="J16" s="96"/>
      <c r="K16" s="370"/>
      <c r="L16" s="370"/>
      <c r="M16" s="95" t="s">
        <v>246</v>
      </c>
      <c r="N16" s="97"/>
      <c r="O16" s="97"/>
      <c r="P16" s="97"/>
      <c r="Q16" s="97"/>
      <c r="R16" s="95" t="s">
        <v>243</v>
      </c>
      <c r="S16" s="95" t="s">
        <v>240</v>
      </c>
      <c r="T16" s="95" t="s">
        <v>241</v>
      </c>
      <c r="U16" s="97"/>
    </row>
    <row r="17" spans="2:21" ht="27" customHeight="1" x14ac:dyDescent="0.4">
      <c r="B17" s="363"/>
      <c r="C17" s="363"/>
      <c r="D17" s="366"/>
      <c r="E17" s="87">
        <v>13</v>
      </c>
      <c r="F17" s="39" t="s">
        <v>104</v>
      </c>
      <c r="G17" s="97"/>
      <c r="H17" s="95" t="s">
        <v>232</v>
      </c>
      <c r="I17" s="98" t="s">
        <v>233</v>
      </c>
      <c r="J17" s="96"/>
      <c r="K17" s="95" t="s">
        <v>235</v>
      </c>
      <c r="L17" s="368" t="s">
        <v>242</v>
      </c>
      <c r="M17" s="97"/>
      <c r="N17" s="97"/>
      <c r="O17" s="97"/>
      <c r="P17" s="97"/>
      <c r="Q17" s="97"/>
      <c r="R17" s="95" t="s">
        <v>243</v>
      </c>
      <c r="S17" s="95" t="s">
        <v>240</v>
      </c>
      <c r="T17" s="95" t="s">
        <v>241</v>
      </c>
      <c r="U17" s="97"/>
    </row>
    <row r="18" spans="2:21" ht="27" customHeight="1" x14ac:dyDescent="0.4">
      <c r="B18" s="363"/>
      <c r="C18" s="363"/>
      <c r="D18" s="366"/>
      <c r="E18" s="87">
        <v>14</v>
      </c>
      <c r="F18" s="39" t="s">
        <v>107</v>
      </c>
      <c r="G18" s="97"/>
      <c r="H18" s="368" t="s">
        <v>232</v>
      </c>
      <c r="I18" s="368" t="s">
        <v>233</v>
      </c>
      <c r="J18" s="96"/>
      <c r="K18" s="368" t="s">
        <v>235</v>
      </c>
      <c r="L18" s="369"/>
      <c r="M18" s="97"/>
      <c r="N18" s="97"/>
      <c r="O18" s="97"/>
      <c r="P18" s="97"/>
      <c r="Q18" s="97"/>
      <c r="R18" s="95" t="s">
        <v>243</v>
      </c>
      <c r="S18" s="95" t="s">
        <v>240</v>
      </c>
      <c r="T18" s="95" t="s">
        <v>241</v>
      </c>
      <c r="U18" s="97"/>
    </row>
    <row r="19" spans="2:21" ht="27" customHeight="1" x14ac:dyDescent="0.4">
      <c r="B19" s="363"/>
      <c r="C19" s="364"/>
      <c r="D19" s="367"/>
      <c r="E19" s="87">
        <v>15</v>
      </c>
      <c r="F19" s="42" t="s">
        <v>247</v>
      </c>
      <c r="G19" s="97"/>
      <c r="H19" s="370"/>
      <c r="I19" s="370"/>
      <c r="J19" s="96"/>
      <c r="K19" s="370"/>
      <c r="L19" s="370"/>
      <c r="M19" s="97"/>
      <c r="N19" s="97"/>
      <c r="O19" s="97"/>
      <c r="P19" s="97" t="s">
        <v>245</v>
      </c>
      <c r="Q19" s="97" t="s">
        <v>245</v>
      </c>
      <c r="R19" s="95" t="s">
        <v>243</v>
      </c>
      <c r="S19" s="95" t="s">
        <v>240</v>
      </c>
      <c r="T19" s="95" t="s">
        <v>241</v>
      </c>
      <c r="U19" s="97"/>
    </row>
    <row r="20" spans="2:21" ht="27" customHeight="1" x14ac:dyDescent="0.4">
      <c r="B20" s="363"/>
      <c r="C20" s="362">
        <v>3</v>
      </c>
      <c r="D20" s="365" t="s">
        <v>262</v>
      </c>
      <c r="E20" s="87">
        <v>16</v>
      </c>
      <c r="F20" s="42" t="s">
        <v>274</v>
      </c>
      <c r="G20" s="95" t="s">
        <v>231</v>
      </c>
      <c r="H20" s="97"/>
      <c r="I20" s="96"/>
      <c r="J20" s="96"/>
      <c r="K20" s="97"/>
      <c r="L20" s="97"/>
      <c r="M20" s="95" t="s">
        <v>246</v>
      </c>
      <c r="N20" s="97"/>
      <c r="O20" s="97"/>
      <c r="P20" s="97"/>
      <c r="Q20" s="97"/>
      <c r="R20" s="97"/>
      <c r="S20" s="97"/>
      <c r="T20" s="97"/>
      <c r="U20" s="95" t="s">
        <v>244</v>
      </c>
    </row>
    <row r="21" spans="2:21" ht="27" customHeight="1" x14ac:dyDescent="0.4">
      <c r="B21" s="363"/>
      <c r="C21" s="363"/>
      <c r="D21" s="366"/>
      <c r="E21" s="87">
        <v>17</v>
      </c>
      <c r="F21" s="42" t="s">
        <v>117</v>
      </c>
      <c r="G21" s="95" t="s">
        <v>231</v>
      </c>
      <c r="H21" s="97"/>
      <c r="I21" s="96"/>
      <c r="J21" s="96"/>
      <c r="K21" s="97"/>
      <c r="L21" s="97"/>
      <c r="M21" s="95" t="s">
        <v>246</v>
      </c>
      <c r="N21" s="97"/>
      <c r="O21" s="97"/>
      <c r="P21" s="97"/>
      <c r="Q21" s="97"/>
      <c r="R21" s="97"/>
      <c r="S21" s="97"/>
      <c r="T21" s="97"/>
      <c r="U21" s="95" t="s">
        <v>244</v>
      </c>
    </row>
    <row r="22" spans="2:21" ht="27" customHeight="1" x14ac:dyDescent="0.4">
      <c r="B22" s="363"/>
      <c r="C22" s="363"/>
      <c r="D22" s="366"/>
      <c r="E22" s="87">
        <v>18</v>
      </c>
      <c r="F22" s="43" t="s">
        <v>275</v>
      </c>
      <c r="G22" s="95" t="s">
        <v>231</v>
      </c>
      <c r="H22" s="97"/>
      <c r="I22" s="96"/>
      <c r="J22" s="96"/>
      <c r="K22" s="97"/>
      <c r="L22" s="97"/>
      <c r="M22" s="95" t="s">
        <v>246</v>
      </c>
      <c r="N22" s="97"/>
      <c r="O22" s="97"/>
      <c r="P22" s="97"/>
      <c r="Q22" s="97"/>
      <c r="R22" s="97"/>
      <c r="S22" s="95" t="s">
        <v>240</v>
      </c>
      <c r="T22" s="95" t="s">
        <v>241</v>
      </c>
      <c r="U22" s="97"/>
    </row>
    <row r="23" spans="2:21" ht="27" customHeight="1" x14ac:dyDescent="0.4">
      <c r="B23" s="363"/>
      <c r="C23" s="363"/>
      <c r="D23" s="366"/>
      <c r="E23" s="87">
        <v>19</v>
      </c>
      <c r="F23" s="43" t="s">
        <v>276</v>
      </c>
      <c r="G23" s="95" t="s">
        <v>231</v>
      </c>
      <c r="H23" s="95" t="s">
        <v>232</v>
      </c>
      <c r="I23" s="95" t="s">
        <v>233</v>
      </c>
      <c r="J23" s="97"/>
      <c r="K23" s="95" t="s">
        <v>235</v>
      </c>
      <c r="L23" s="95" t="s">
        <v>242</v>
      </c>
      <c r="M23" s="95" t="s">
        <v>246</v>
      </c>
      <c r="N23" s="97"/>
      <c r="O23" s="97"/>
      <c r="P23" s="97"/>
      <c r="Q23" s="97"/>
      <c r="R23" s="95" t="s">
        <v>243</v>
      </c>
      <c r="S23" s="95" t="s">
        <v>240</v>
      </c>
      <c r="T23" s="95" t="s">
        <v>241</v>
      </c>
      <c r="U23" s="97"/>
    </row>
    <row r="24" spans="2:21" ht="27" customHeight="1" x14ac:dyDescent="0.4">
      <c r="B24" s="363"/>
      <c r="C24" s="363"/>
      <c r="D24" s="366"/>
      <c r="E24" s="87">
        <v>20</v>
      </c>
      <c r="F24" s="43" t="s">
        <v>126</v>
      </c>
      <c r="G24" s="97"/>
      <c r="H24" s="97"/>
      <c r="I24" s="97"/>
      <c r="J24" s="97"/>
      <c r="K24" s="97"/>
      <c r="L24" s="97"/>
      <c r="M24" s="97"/>
      <c r="N24" s="97"/>
      <c r="O24" s="97"/>
      <c r="P24" s="97"/>
      <c r="Q24" s="97"/>
      <c r="R24" s="95" t="s">
        <v>243</v>
      </c>
      <c r="S24" s="95" t="s">
        <v>240</v>
      </c>
      <c r="T24" s="95" t="s">
        <v>241</v>
      </c>
      <c r="U24" s="97"/>
    </row>
    <row r="25" spans="2:21" ht="27" customHeight="1" x14ac:dyDescent="0.4">
      <c r="B25" s="363"/>
      <c r="C25" s="363"/>
      <c r="D25" s="366"/>
      <c r="E25" s="87">
        <v>21</v>
      </c>
      <c r="F25" s="39" t="s">
        <v>128</v>
      </c>
      <c r="G25" s="95" t="s">
        <v>231</v>
      </c>
      <c r="H25" s="95" t="s">
        <v>232</v>
      </c>
      <c r="I25" s="95" t="s">
        <v>233</v>
      </c>
      <c r="J25" s="97"/>
      <c r="K25" s="97"/>
      <c r="L25" s="95" t="s">
        <v>242</v>
      </c>
      <c r="M25" s="97"/>
      <c r="N25" s="97"/>
      <c r="O25" s="97"/>
      <c r="P25" s="95" t="s">
        <v>238</v>
      </c>
      <c r="Q25" s="95" t="s">
        <v>239</v>
      </c>
      <c r="R25" s="95" t="s">
        <v>243</v>
      </c>
      <c r="S25" s="95" t="s">
        <v>240</v>
      </c>
      <c r="T25" s="95" t="s">
        <v>241</v>
      </c>
      <c r="U25" s="97"/>
    </row>
    <row r="26" spans="2:21" ht="27" customHeight="1" x14ac:dyDescent="0.4">
      <c r="B26" s="363"/>
      <c r="C26" s="364"/>
      <c r="D26" s="367"/>
      <c r="E26" s="87">
        <v>22</v>
      </c>
      <c r="F26" s="43" t="s">
        <v>130</v>
      </c>
      <c r="G26" s="95" t="s">
        <v>231</v>
      </c>
      <c r="H26" s="95" t="s">
        <v>232</v>
      </c>
      <c r="I26" s="95" t="s">
        <v>233</v>
      </c>
      <c r="J26" s="97"/>
      <c r="K26" s="97"/>
      <c r="L26" s="95" t="s">
        <v>242</v>
      </c>
      <c r="M26" s="97"/>
      <c r="N26" s="97"/>
      <c r="O26" s="97"/>
      <c r="P26" s="95" t="s">
        <v>238</v>
      </c>
      <c r="Q26" s="95" t="s">
        <v>239</v>
      </c>
      <c r="R26" s="95" t="s">
        <v>243</v>
      </c>
      <c r="S26" s="95" t="s">
        <v>240</v>
      </c>
      <c r="T26" s="95" t="s">
        <v>241</v>
      </c>
      <c r="U26" s="97"/>
    </row>
    <row r="27" spans="2:21" ht="27" customHeight="1" x14ac:dyDescent="0.4">
      <c r="B27" s="364"/>
      <c r="C27" s="92">
        <v>4</v>
      </c>
      <c r="D27" s="93"/>
      <c r="E27" s="87">
        <v>23</v>
      </c>
      <c r="F27" s="42" t="s">
        <v>277</v>
      </c>
      <c r="G27" s="97"/>
      <c r="H27" s="97"/>
      <c r="I27" s="97"/>
      <c r="J27" s="97"/>
      <c r="K27" s="97"/>
      <c r="L27" s="97"/>
      <c r="M27" s="95" t="s">
        <v>246</v>
      </c>
      <c r="N27" s="97"/>
      <c r="O27" s="97"/>
      <c r="P27" s="97"/>
      <c r="Q27" s="97"/>
      <c r="R27" s="97"/>
      <c r="S27" s="97"/>
      <c r="T27" s="97"/>
      <c r="U27" s="95" t="s">
        <v>244</v>
      </c>
    </row>
    <row r="28" spans="2:21" ht="27" customHeight="1" x14ac:dyDescent="0.4">
      <c r="B28" s="349" t="s">
        <v>134</v>
      </c>
      <c r="C28" s="350"/>
      <c r="D28" s="351"/>
      <c r="E28" s="87">
        <v>24</v>
      </c>
      <c r="F28" s="39" t="s">
        <v>135</v>
      </c>
      <c r="G28" s="95" t="s">
        <v>231</v>
      </c>
      <c r="H28" s="95" t="s">
        <v>232</v>
      </c>
      <c r="I28" s="95" t="s">
        <v>233</v>
      </c>
      <c r="J28" s="97"/>
      <c r="K28" s="95" t="s">
        <v>235</v>
      </c>
      <c r="L28" s="95" t="s">
        <v>242</v>
      </c>
      <c r="M28" s="97"/>
      <c r="N28" s="97"/>
      <c r="O28" s="97"/>
      <c r="P28" s="95" t="s">
        <v>238</v>
      </c>
      <c r="Q28" s="95" t="s">
        <v>239</v>
      </c>
      <c r="R28" s="95" t="s">
        <v>243</v>
      </c>
      <c r="S28" s="95" t="s">
        <v>240</v>
      </c>
      <c r="T28" s="95" t="s">
        <v>241</v>
      </c>
      <c r="U28" s="97"/>
    </row>
    <row r="29" spans="2:21" ht="27" customHeight="1" x14ac:dyDescent="0.4">
      <c r="B29" s="352"/>
      <c r="C29" s="353"/>
      <c r="D29" s="354"/>
      <c r="E29" s="87">
        <v>25</v>
      </c>
      <c r="F29" s="39" t="s">
        <v>138</v>
      </c>
      <c r="G29" s="95" t="s">
        <v>231</v>
      </c>
      <c r="H29" s="95" t="s">
        <v>232</v>
      </c>
      <c r="I29" s="95" t="s">
        <v>233</v>
      </c>
      <c r="J29" s="97"/>
      <c r="K29" s="95" t="s">
        <v>235</v>
      </c>
      <c r="L29" s="95" t="s">
        <v>242</v>
      </c>
      <c r="M29" s="97"/>
      <c r="N29" s="97"/>
      <c r="O29" s="95" t="s">
        <v>237</v>
      </c>
      <c r="P29" s="95" t="s">
        <v>238</v>
      </c>
      <c r="Q29" s="95" t="s">
        <v>239</v>
      </c>
      <c r="R29" s="95" t="s">
        <v>243</v>
      </c>
      <c r="S29" s="95" t="s">
        <v>240</v>
      </c>
      <c r="T29" s="95" t="s">
        <v>241</v>
      </c>
      <c r="U29" s="97"/>
    </row>
    <row r="30" spans="2:21" ht="42.75" customHeight="1" x14ac:dyDescent="0.4">
      <c r="B30" s="355" t="s">
        <v>308</v>
      </c>
      <c r="C30" s="356"/>
      <c r="D30" s="357"/>
      <c r="E30" s="87">
        <v>26</v>
      </c>
      <c r="F30" s="78" t="s">
        <v>141</v>
      </c>
      <c r="G30" s="95" t="s">
        <v>231</v>
      </c>
      <c r="H30" s="95" t="s">
        <v>232</v>
      </c>
      <c r="I30" s="95" t="s">
        <v>233</v>
      </c>
      <c r="J30" s="97"/>
      <c r="K30" s="95" t="s">
        <v>235</v>
      </c>
      <c r="L30" s="95" t="s">
        <v>242</v>
      </c>
      <c r="M30" s="97"/>
      <c r="N30" s="97"/>
      <c r="O30" s="95" t="s">
        <v>237</v>
      </c>
      <c r="P30" s="95" t="s">
        <v>238</v>
      </c>
      <c r="Q30" s="95" t="s">
        <v>239</v>
      </c>
      <c r="R30" s="95" t="s">
        <v>243</v>
      </c>
      <c r="S30" s="95" t="s">
        <v>240</v>
      </c>
      <c r="T30" s="95" t="s">
        <v>241</v>
      </c>
      <c r="U30" s="97"/>
    </row>
    <row r="31" spans="2:21" ht="27" customHeight="1" x14ac:dyDescent="0.4">
      <c r="B31" s="358" t="s">
        <v>145</v>
      </c>
      <c r="C31" s="359"/>
      <c r="D31" s="360"/>
      <c r="E31" s="87">
        <v>27</v>
      </c>
      <c r="F31" s="39" t="s">
        <v>145</v>
      </c>
      <c r="G31" s="95" t="s">
        <v>231</v>
      </c>
      <c r="H31" s="95" t="s">
        <v>232</v>
      </c>
      <c r="I31" s="95" t="s">
        <v>233</v>
      </c>
      <c r="J31" s="95" t="s">
        <v>234</v>
      </c>
      <c r="K31" s="95" t="s">
        <v>235</v>
      </c>
      <c r="L31" s="95" t="s">
        <v>242</v>
      </c>
      <c r="M31" s="97"/>
      <c r="N31" s="95" t="s">
        <v>236</v>
      </c>
      <c r="O31" s="95" t="s">
        <v>237</v>
      </c>
      <c r="P31" s="95" t="s">
        <v>238</v>
      </c>
      <c r="Q31" s="95" t="s">
        <v>239</v>
      </c>
      <c r="R31" s="97"/>
      <c r="S31" s="95" t="s">
        <v>240</v>
      </c>
      <c r="T31" s="95" t="s">
        <v>241</v>
      </c>
      <c r="U31" s="97"/>
    </row>
    <row r="32" spans="2:21" ht="27" customHeight="1" x14ac:dyDescent="0.4">
      <c r="B32" s="358" t="s">
        <v>147</v>
      </c>
      <c r="C32" s="359"/>
      <c r="D32" s="360"/>
      <c r="E32" s="87">
        <v>28</v>
      </c>
      <c r="F32" s="43" t="s">
        <v>148</v>
      </c>
      <c r="G32" s="95" t="s">
        <v>231</v>
      </c>
      <c r="H32" s="97"/>
      <c r="I32" s="97"/>
      <c r="J32" s="97"/>
      <c r="K32" s="97"/>
      <c r="L32" s="95" t="s">
        <v>242</v>
      </c>
      <c r="M32" s="97"/>
      <c r="N32" s="97"/>
      <c r="O32" s="97"/>
      <c r="P32" s="95" t="s">
        <v>238</v>
      </c>
      <c r="Q32" s="95" t="s">
        <v>239</v>
      </c>
      <c r="R32" s="97"/>
      <c r="S32" s="95" t="s">
        <v>240</v>
      </c>
      <c r="T32" s="95" t="s">
        <v>241</v>
      </c>
      <c r="U32" s="97"/>
    </row>
    <row r="33" spans="2:21" ht="133.5" customHeight="1" x14ac:dyDescent="0.4">
      <c r="B33" s="361" t="s">
        <v>337</v>
      </c>
      <c r="C33" s="361"/>
      <c r="D33" s="361"/>
      <c r="E33" s="361"/>
      <c r="F33" s="361"/>
      <c r="G33" s="361"/>
      <c r="H33" s="361"/>
      <c r="I33" s="361"/>
      <c r="J33" s="361"/>
      <c r="K33" s="361"/>
      <c r="L33" s="361"/>
      <c r="M33" s="361"/>
      <c r="N33" s="361"/>
      <c r="O33" s="361"/>
      <c r="P33" s="361"/>
      <c r="Q33" s="361"/>
      <c r="R33" s="361"/>
      <c r="S33" s="361"/>
      <c r="T33" s="361"/>
      <c r="U33" s="361"/>
    </row>
    <row r="34" spans="2:21" ht="15" customHeight="1" x14ac:dyDescent="0.4">
      <c r="B34" s="94"/>
      <c r="C34" s="94"/>
      <c r="D34" s="94"/>
      <c r="E34" s="94"/>
      <c r="F34" s="94"/>
      <c r="G34" s="94"/>
      <c r="H34" s="94"/>
      <c r="I34" s="94"/>
      <c r="J34" s="94"/>
      <c r="K34" s="94"/>
      <c r="L34" s="94"/>
      <c r="M34" s="94"/>
      <c r="N34" s="94"/>
      <c r="O34" s="94"/>
      <c r="P34" s="94"/>
      <c r="Q34" s="94"/>
      <c r="R34" s="94"/>
      <c r="S34" s="94"/>
      <c r="T34" s="94"/>
      <c r="U34" s="94"/>
    </row>
    <row r="35" spans="2:21" ht="15" customHeight="1" x14ac:dyDescent="0.4">
      <c r="B35" s="94"/>
      <c r="C35" s="94"/>
      <c r="D35" s="94"/>
      <c r="E35" s="94"/>
      <c r="F35" s="94"/>
      <c r="G35" s="94"/>
      <c r="H35" s="94"/>
      <c r="I35" s="94"/>
      <c r="J35" s="94"/>
      <c r="K35" s="94"/>
      <c r="L35" s="94"/>
      <c r="M35" s="94"/>
      <c r="N35" s="94"/>
      <c r="O35" s="94"/>
      <c r="P35" s="94"/>
      <c r="Q35" s="94"/>
      <c r="R35" s="94"/>
      <c r="S35" s="94"/>
      <c r="T35" s="94"/>
      <c r="U35" s="94"/>
    </row>
    <row r="36" spans="2:21" ht="15" customHeight="1" x14ac:dyDescent="0.4">
      <c r="B36" s="94"/>
      <c r="C36" s="94"/>
      <c r="D36" s="94"/>
      <c r="E36" s="94"/>
      <c r="F36" s="94"/>
      <c r="G36" s="94"/>
      <c r="H36" s="94"/>
      <c r="I36" s="94"/>
      <c r="J36" s="94"/>
      <c r="K36" s="94"/>
      <c r="L36" s="94"/>
      <c r="M36" s="94"/>
      <c r="N36" s="94"/>
      <c r="O36" s="94"/>
      <c r="P36" s="94"/>
      <c r="Q36" s="94"/>
      <c r="R36" s="94"/>
      <c r="S36" s="94"/>
      <c r="T36" s="94"/>
      <c r="U36" s="94"/>
    </row>
    <row r="37" spans="2:21" ht="15" customHeight="1" x14ac:dyDescent="0.4">
      <c r="B37" s="94"/>
      <c r="C37" s="94"/>
      <c r="D37" s="94"/>
      <c r="E37" s="94"/>
      <c r="F37" s="94"/>
      <c r="G37" s="94"/>
      <c r="H37" s="94"/>
      <c r="I37" s="94"/>
      <c r="J37" s="94"/>
      <c r="K37" s="94"/>
      <c r="L37" s="94"/>
      <c r="M37" s="94"/>
      <c r="N37" s="94"/>
      <c r="O37" s="94"/>
      <c r="P37" s="94"/>
      <c r="Q37" s="94"/>
      <c r="R37" s="94"/>
      <c r="S37" s="94"/>
      <c r="T37" s="94"/>
      <c r="U37" s="94"/>
    </row>
    <row r="38" spans="2:21" ht="15" customHeight="1" x14ac:dyDescent="0.4">
      <c r="B38" s="94"/>
      <c r="C38" s="94"/>
      <c r="D38" s="94"/>
      <c r="E38" s="94"/>
      <c r="F38" s="94"/>
      <c r="G38" s="94"/>
      <c r="H38" s="94"/>
      <c r="I38" s="94"/>
      <c r="J38" s="94"/>
      <c r="K38" s="94"/>
      <c r="L38" s="94"/>
      <c r="M38" s="94"/>
      <c r="N38" s="94"/>
      <c r="O38" s="94"/>
      <c r="P38" s="94"/>
      <c r="Q38" s="94"/>
      <c r="R38" s="94"/>
      <c r="S38" s="94"/>
      <c r="T38" s="94"/>
      <c r="U38" s="94"/>
    </row>
  </sheetData>
  <sheetProtection algorithmName="SHA-512" hashValue="nxO8GmUbxM43zwC+jZCUb1f59BMAjOl3Qc3Eh5tFBNw92S5YNvr9Odh3GyaqoXVaOIwCp1s3yiauCfvblNHH0w==" saltValue="ClDQXZGmM96pgcfk7+aU6g==" spinCount="100000" sheet="1" objects="1" scenarios="1"/>
  <mergeCells count="28">
    <mergeCell ref="B1:U1"/>
    <mergeCell ref="B3:F4"/>
    <mergeCell ref="G3:N3"/>
    <mergeCell ref="O3:R3"/>
    <mergeCell ref="S3:U3"/>
    <mergeCell ref="B2:U2"/>
    <mergeCell ref="L5:L7"/>
    <mergeCell ref="D8:D12"/>
    <mergeCell ref="C14:C19"/>
    <mergeCell ref="D14:D19"/>
    <mergeCell ref="H15:H16"/>
    <mergeCell ref="I15:I16"/>
    <mergeCell ref="K15:K16"/>
    <mergeCell ref="L15:L16"/>
    <mergeCell ref="L17:L19"/>
    <mergeCell ref="H18:H19"/>
    <mergeCell ref="I18:I19"/>
    <mergeCell ref="K18:K19"/>
    <mergeCell ref="C20:C26"/>
    <mergeCell ref="D20:D26"/>
    <mergeCell ref="B5:B27"/>
    <mergeCell ref="C5:C13"/>
    <mergeCell ref="D5:D7"/>
    <mergeCell ref="B28:D29"/>
    <mergeCell ref="B30:D30"/>
    <mergeCell ref="B31:D31"/>
    <mergeCell ref="B32:D32"/>
    <mergeCell ref="B33:U33"/>
  </mergeCells>
  <phoneticPr fontId="2"/>
  <printOptions horizontalCentered="1" verticalCentered="1"/>
  <pageMargins left="0" right="0" top="0" bottom="0" header="0" footer="0"/>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37ADF-A2EF-4CF2-A3A0-49A6A56EC6EC}">
  <sheetPr codeName="Sheet5">
    <pageSetUpPr fitToPage="1"/>
  </sheetPr>
  <dimension ref="B1:U38"/>
  <sheetViews>
    <sheetView topLeftCell="A28" zoomScale="98" zoomScaleNormal="98" zoomScaleSheetLayoutView="100" workbookViewId="0">
      <selection activeCell="B33" sqref="B33:U33"/>
    </sheetView>
  </sheetViews>
  <sheetFormatPr defaultColWidth="9" defaultRowHeight="12" x14ac:dyDescent="0.4"/>
  <cols>
    <col min="1" max="1" width="1.25" style="89" customWidth="1"/>
    <col min="2" max="2" width="5.375" style="89" customWidth="1"/>
    <col min="3" max="3" width="4.25" style="89" customWidth="1"/>
    <col min="4" max="4" width="6.625" style="89" customWidth="1"/>
    <col min="5" max="5" width="5.875" style="89" customWidth="1"/>
    <col min="6" max="6" width="25.625" style="89" customWidth="1"/>
    <col min="7" max="21" width="3.75" style="89" customWidth="1"/>
    <col min="22" max="22" width="1" style="89" customWidth="1"/>
    <col min="23" max="33" width="9.125" style="89" customWidth="1"/>
    <col min="34" max="16384" width="9" style="89"/>
  </cols>
  <sheetData>
    <row r="1" spans="2:21" s="88" customFormat="1" ht="21" customHeight="1" x14ac:dyDescent="0.4">
      <c r="B1" s="371" t="s">
        <v>259</v>
      </c>
      <c r="C1" s="371"/>
      <c r="D1" s="371"/>
      <c r="E1" s="371"/>
      <c r="F1" s="371"/>
      <c r="G1" s="371"/>
      <c r="H1" s="371"/>
      <c r="I1" s="371"/>
      <c r="J1" s="371"/>
      <c r="K1" s="371"/>
      <c r="L1" s="371"/>
      <c r="M1" s="371"/>
      <c r="N1" s="371"/>
      <c r="O1" s="371"/>
      <c r="P1" s="371"/>
      <c r="Q1" s="371"/>
      <c r="R1" s="371"/>
      <c r="S1" s="371"/>
      <c r="T1" s="371"/>
      <c r="U1" s="371"/>
    </row>
    <row r="2" spans="2:21" ht="18.75" customHeight="1" x14ac:dyDescent="0.4">
      <c r="B2" s="373" t="s">
        <v>304</v>
      </c>
      <c r="C2" s="373"/>
      <c r="D2" s="373"/>
      <c r="E2" s="373"/>
      <c r="F2" s="373"/>
      <c r="G2" s="373"/>
      <c r="H2" s="373"/>
      <c r="I2" s="373"/>
      <c r="J2" s="373"/>
      <c r="K2" s="373"/>
      <c r="L2" s="373"/>
      <c r="M2" s="373"/>
      <c r="N2" s="373"/>
      <c r="O2" s="373"/>
      <c r="P2" s="373"/>
      <c r="Q2" s="373"/>
      <c r="R2" s="373"/>
      <c r="S2" s="373"/>
      <c r="T2" s="373"/>
      <c r="U2" s="373"/>
    </row>
    <row r="3" spans="2:21" ht="14.25" customHeight="1" x14ac:dyDescent="0.4">
      <c r="B3" s="372" t="s">
        <v>229</v>
      </c>
      <c r="C3" s="372"/>
      <c r="D3" s="372"/>
      <c r="E3" s="372"/>
      <c r="F3" s="372"/>
      <c r="G3" s="372" t="s">
        <v>314</v>
      </c>
      <c r="H3" s="372"/>
      <c r="I3" s="372"/>
      <c r="J3" s="372"/>
      <c r="K3" s="372"/>
      <c r="L3" s="372"/>
      <c r="M3" s="372"/>
      <c r="N3" s="372"/>
      <c r="O3" s="372" t="s">
        <v>260</v>
      </c>
      <c r="P3" s="372"/>
      <c r="Q3" s="372"/>
      <c r="R3" s="372"/>
      <c r="S3" s="372" t="s">
        <v>258</v>
      </c>
      <c r="T3" s="372"/>
      <c r="U3" s="372"/>
    </row>
    <row r="4" spans="2:21" ht="92.25" customHeight="1" x14ac:dyDescent="0.4">
      <c r="B4" s="372"/>
      <c r="C4" s="372"/>
      <c r="D4" s="372"/>
      <c r="E4" s="372"/>
      <c r="F4" s="372"/>
      <c r="G4" s="90" t="s">
        <v>51</v>
      </c>
      <c r="H4" s="90" t="s">
        <v>55</v>
      </c>
      <c r="I4" s="90" t="s">
        <v>58</v>
      </c>
      <c r="J4" s="90" t="s">
        <v>61</v>
      </c>
      <c r="K4" s="90" t="s">
        <v>65</v>
      </c>
      <c r="L4" s="90" t="s">
        <v>70</v>
      </c>
      <c r="M4" s="90" t="s">
        <v>74</v>
      </c>
      <c r="N4" s="91" t="s">
        <v>228</v>
      </c>
      <c r="O4" s="90" t="s">
        <v>78</v>
      </c>
      <c r="P4" s="90" t="s">
        <v>224</v>
      </c>
      <c r="Q4" s="90" t="s">
        <v>53</v>
      </c>
      <c r="R4" s="90" t="s">
        <v>225</v>
      </c>
      <c r="S4" s="90" t="s">
        <v>96</v>
      </c>
      <c r="T4" s="91" t="s">
        <v>227</v>
      </c>
      <c r="U4" s="91" t="s">
        <v>226</v>
      </c>
    </row>
    <row r="5" spans="2:21" ht="27" customHeight="1" x14ac:dyDescent="0.4">
      <c r="B5" s="362" t="s">
        <v>47</v>
      </c>
      <c r="C5" s="362">
        <v>1</v>
      </c>
      <c r="D5" s="362" t="s">
        <v>48</v>
      </c>
      <c r="E5" s="87">
        <v>1</v>
      </c>
      <c r="F5" s="79" t="s">
        <v>261</v>
      </c>
      <c r="G5" s="95" t="s">
        <v>231</v>
      </c>
      <c r="H5" s="95" t="s">
        <v>232</v>
      </c>
      <c r="I5" s="96"/>
      <c r="J5" s="96"/>
      <c r="K5" s="97"/>
      <c r="L5" s="159" t="s">
        <v>242</v>
      </c>
      <c r="M5" s="97"/>
      <c r="N5" s="97"/>
      <c r="O5" s="97"/>
      <c r="P5" s="95" t="s">
        <v>238</v>
      </c>
      <c r="Q5" s="95" t="s">
        <v>239</v>
      </c>
      <c r="R5" s="95" t="s">
        <v>243</v>
      </c>
      <c r="S5" s="95" t="s">
        <v>240</v>
      </c>
      <c r="T5" s="95" t="s">
        <v>241</v>
      </c>
      <c r="U5" s="97"/>
    </row>
    <row r="6" spans="2:21" ht="27" customHeight="1" x14ac:dyDescent="0.4">
      <c r="B6" s="363"/>
      <c r="C6" s="363"/>
      <c r="D6" s="363"/>
      <c r="E6" s="87">
        <v>2</v>
      </c>
      <c r="F6" s="78" t="s">
        <v>230</v>
      </c>
      <c r="G6" s="95" t="s">
        <v>231</v>
      </c>
      <c r="H6" s="95" t="s">
        <v>232</v>
      </c>
      <c r="I6" s="96"/>
      <c r="J6" s="96"/>
      <c r="K6" s="97"/>
      <c r="L6" s="159" t="s">
        <v>242</v>
      </c>
      <c r="M6" s="97"/>
      <c r="N6" s="97"/>
      <c r="O6" s="95" t="s">
        <v>237</v>
      </c>
      <c r="P6" s="95" t="s">
        <v>238</v>
      </c>
      <c r="Q6" s="95" t="s">
        <v>239</v>
      </c>
      <c r="R6" s="97"/>
      <c r="S6" s="97"/>
      <c r="T6" s="97"/>
      <c r="U6" s="97"/>
    </row>
    <row r="7" spans="2:21" ht="27" customHeight="1" x14ac:dyDescent="0.4">
      <c r="B7" s="363"/>
      <c r="C7" s="363"/>
      <c r="D7" s="363"/>
      <c r="E7" s="87">
        <v>3</v>
      </c>
      <c r="F7" s="39" t="s">
        <v>269</v>
      </c>
      <c r="G7" s="95" t="s">
        <v>231</v>
      </c>
      <c r="H7" s="95" t="s">
        <v>232</v>
      </c>
      <c r="I7" s="96"/>
      <c r="J7" s="96"/>
      <c r="K7" s="97"/>
      <c r="L7" s="159" t="s">
        <v>242</v>
      </c>
      <c r="M7" s="97"/>
      <c r="N7" s="97"/>
      <c r="O7" s="95" t="s">
        <v>237</v>
      </c>
      <c r="P7" s="95" t="s">
        <v>238</v>
      </c>
      <c r="Q7" s="95" t="s">
        <v>239</v>
      </c>
      <c r="R7" s="97"/>
      <c r="S7" s="97"/>
      <c r="T7" s="97"/>
      <c r="U7" s="97"/>
    </row>
    <row r="8" spans="2:21" ht="27" customHeight="1" x14ac:dyDescent="0.4">
      <c r="B8" s="363"/>
      <c r="C8" s="363"/>
      <c r="D8" s="362" t="s">
        <v>67</v>
      </c>
      <c r="E8" s="87">
        <v>4</v>
      </c>
      <c r="F8" s="39" t="s">
        <v>270</v>
      </c>
      <c r="G8" s="95" t="s">
        <v>231</v>
      </c>
      <c r="H8" s="95" t="s">
        <v>232</v>
      </c>
      <c r="I8" s="96"/>
      <c r="J8" s="96"/>
      <c r="K8" s="97"/>
      <c r="L8" s="97"/>
      <c r="M8" s="97"/>
      <c r="N8" s="97"/>
      <c r="O8" s="97"/>
      <c r="P8" s="95" t="s">
        <v>238</v>
      </c>
      <c r="Q8" s="95" t="s">
        <v>239</v>
      </c>
      <c r="R8" s="95" t="s">
        <v>243</v>
      </c>
      <c r="S8" s="95" t="s">
        <v>240</v>
      </c>
      <c r="T8" s="95" t="s">
        <v>241</v>
      </c>
      <c r="U8" s="97"/>
    </row>
    <row r="9" spans="2:21" ht="27" customHeight="1" x14ac:dyDescent="0.4">
      <c r="B9" s="363"/>
      <c r="C9" s="363"/>
      <c r="D9" s="363"/>
      <c r="E9" s="87">
        <v>5</v>
      </c>
      <c r="F9" s="39" t="s">
        <v>271</v>
      </c>
      <c r="G9" s="95" t="s">
        <v>231</v>
      </c>
      <c r="H9" s="95" t="s">
        <v>232</v>
      </c>
      <c r="I9" s="96"/>
      <c r="J9" s="96"/>
      <c r="K9" s="97"/>
      <c r="L9" s="97"/>
      <c r="M9" s="97"/>
      <c r="N9" s="97"/>
      <c r="O9" s="97"/>
      <c r="P9" s="95" t="s">
        <v>238</v>
      </c>
      <c r="Q9" s="95" t="s">
        <v>239</v>
      </c>
      <c r="R9" s="95" t="s">
        <v>243</v>
      </c>
      <c r="S9" s="95" t="s">
        <v>240</v>
      </c>
      <c r="T9" s="95" t="s">
        <v>241</v>
      </c>
      <c r="U9" s="97"/>
    </row>
    <row r="10" spans="2:21" ht="27" customHeight="1" x14ac:dyDescent="0.4">
      <c r="B10" s="363"/>
      <c r="C10" s="363"/>
      <c r="D10" s="363"/>
      <c r="E10" s="87">
        <v>6</v>
      </c>
      <c r="F10" s="39" t="s">
        <v>76</v>
      </c>
      <c r="G10" s="95" t="s">
        <v>231</v>
      </c>
      <c r="H10" s="95" t="s">
        <v>232</v>
      </c>
      <c r="I10" s="96"/>
      <c r="J10" s="96"/>
      <c r="K10" s="97"/>
      <c r="L10" s="97"/>
      <c r="M10" s="97"/>
      <c r="N10" s="97"/>
      <c r="O10" s="97"/>
      <c r="P10" s="95" t="s">
        <v>238</v>
      </c>
      <c r="Q10" s="97"/>
      <c r="R10" s="95" t="s">
        <v>243</v>
      </c>
      <c r="S10" s="95" t="s">
        <v>240</v>
      </c>
      <c r="T10" s="95" t="s">
        <v>241</v>
      </c>
      <c r="U10" s="97"/>
    </row>
    <row r="11" spans="2:21" ht="27" customHeight="1" x14ac:dyDescent="0.4">
      <c r="B11" s="363"/>
      <c r="C11" s="363"/>
      <c r="D11" s="363"/>
      <c r="E11" s="87">
        <v>7</v>
      </c>
      <c r="F11" s="39" t="s">
        <v>273</v>
      </c>
      <c r="G11" s="95" t="s">
        <v>231</v>
      </c>
      <c r="H11" s="97"/>
      <c r="I11" s="96"/>
      <c r="J11" s="96"/>
      <c r="K11" s="97"/>
      <c r="L11" s="97"/>
      <c r="M11" s="97"/>
      <c r="N11" s="97"/>
      <c r="O11" s="97"/>
      <c r="P11" s="95" t="s">
        <v>238</v>
      </c>
      <c r="Q11" s="97"/>
      <c r="R11" s="95" t="s">
        <v>243</v>
      </c>
      <c r="S11" s="95" t="s">
        <v>240</v>
      </c>
      <c r="T11" s="95" t="s">
        <v>241</v>
      </c>
      <c r="U11" s="97"/>
    </row>
    <row r="12" spans="2:21" ht="27" customHeight="1" x14ac:dyDescent="0.4">
      <c r="B12" s="363"/>
      <c r="C12" s="363"/>
      <c r="D12" s="363"/>
      <c r="E12" s="87">
        <v>8</v>
      </c>
      <c r="F12" s="39" t="s">
        <v>272</v>
      </c>
      <c r="G12" s="97"/>
      <c r="H12" s="97"/>
      <c r="I12" s="96"/>
      <c r="J12" s="96"/>
      <c r="K12" s="97"/>
      <c r="L12" s="97"/>
      <c r="M12" s="97"/>
      <c r="N12" s="97"/>
      <c r="O12" s="97"/>
      <c r="P12" s="97"/>
      <c r="Q12" s="97"/>
      <c r="R12" s="95" t="s">
        <v>243</v>
      </c>
      <c r="S12" s="95" t="s">
        <v>240</v>
      </c>
      <c r="T12" s="95" t="s">
        <v>241</v>
      </c>
      <c r="U12" s="97"/>
    </row>
    <row r="13" spans="2:21" ht="27" customHeight="1" x14ac:dyDescent="0.4">
      <c r="B13" s="363"/>
      <c r="C13" s="364"/>
      <c r="D13" s="92" t="s">
        <v>88</v>
      </c>
      <c r="E13" s="87">
        <v>9</v>
      </c>
      <c r="F13" s="39" t="s">
        <v>88</v>
      </c>
      <c r="G13" s="95" t="s">
        <v>231</v>
      </c>
      <c r="H13" s="95" t="s">
        <v>232</v>
      </c>
      <c r="I13" s="96"/>
      <c r="J13" s="96"/>
      <c r="K13" s="97"/>
      <c r="L13" s="97"/>
      <c r="M13" s="97"/>
      <c r="N13" s="97"/>
      <c r="O13" s="97"/>
      <c r="P13" s="95" t="s">
        <v>238</v>
      </c>
      <c r="Q13" s="95" t="s">
        <v>239</v>
      </c>
      <c r="R13" s="95" t="s">
        <v>243</v>
      </c>
      <c r="S13" s="95" t="s">
        <v>240</v>
      </c>
      <c r="T13" s="95" t="s">
        <v>241</v>
      </c>
      <c r="U13" s="97"/>
    </row>
    <row r="14" spans="2:21" ht="27" customHeight="1" x14ac:dyDescent="0.4">
      <c r="B14" s="363"/>
      <c r="C14" s="362">
        <v>2</v>
      </c>
      <c r="D14" s="365" t="s">
        <v>223</v>
      </c>
      <c r="E14" s="87">
        <v>10</v>
      </c>
      <c r="F14" s="39" t="s">
        <v>93</v>
      </c>
      <c r="G14" s="95" t="s">
        <v>231</v>
      </c>
      <c r="H14" s="95" t="s">
        <v>232</v>
      </c>
      <c r="I14" s="96"/>
      <c r="J14" s="96"/>
      <c r="K14" s="97"/>
      <c r="L14" s="97"/>
      <c r="M14" s="95" t="s">
        <v>246</v>
      </c>
      <c r="N14" s="97"/>
      <c r="O14" s="97"/>
      <c r="P14" s="97"/>
      <c r="Q14" s="97"/>
      <c r="R14" s="97"/>
      <c r="S14" s="97"/>
      <c r="T14" s="97"/>
      <c r="U14" s="95" t="s">
        <v>244</v>
      </c>
    </row>
    <row r="15" spans="2:21" ht="27" customHeight="1" x14ac:dyDescent="0.4">
      <c r="B15" s="363"/>
      <c r="C15" s="363"/>
      <c r="D15" s="366"/>
      <c r="E15" s="87">
        <v>11</v>
      </c>
      <c r="F15" s="39" t="s">
        <v>98</v>
      </c>
      <c r="G15" s="97"/>
      <c r="H15" s="159" t="s">
        <v>232</v>
      </c>
      <c r="I15" s="159" t="s">
        <v>233</v>
      </c>
      <c r="J15" s="96"/>
      <c r="K15" s="159" t="s">
        <v>235</v>
      </c>
      <c r="L15" s="159" t="s">
        <v>242</v>
      </c>
      <c r="M15" s="95" t="s">
        <v>246</v>
      </c>
      <c r="N15" s="97"/>
      <c r="O15" s="97"/>
      <c r="P15" s="97"/>
      <c r="Q15" s="97"/>
      <c r="R15" s="97"/>
      <c r="S15" s="97"/>
      <c r="T15" s="97"/>
      <c r="U15" s="95" t="s">
        <v>244</v>
      </c>
    </row>
    <row r="16" spans="2:21" ht="27" customHeight="1" x14ac:dyDescent="0.4">
      <c r="B16" s="363"/>
      <c r="C16" s="363"/>
      <c r="D16" s="366"/>
      <c r="E16" s="87">
        <v>12</v>
      </c>
      <c r="F16" s="39" t="s">
        <v>102</v>
      </c>
      <c r="G16" s="97"/>
      <c r="H16" s="159" t="s">
        <v>232</v>
      </c>
      <c r="I16" s="159" t="s">
        <v>233</v>
      </c>
      <c r="J16" s="96"/>
      <c r="K16" s="159" t="s">
        <v>235</v>
      </c>
      <c r="L16" s="159" t="s">
        <v>242</v>
      </c>
      <c r="M16" s="95" t="s">
        <v>246</v>
      </c>
      <c r="N16" s="97"/>
      <c r="O16" s="97"/>
      <c r="P16" s="97"/>
      <c r="Q16" s="97"/>
      <c r="R16" s="95" t="s">
        <v>243</v>
      </c>
      <c r="S16" s="95" t="s">
        <v>240</v>
      </c>
      <c r="T16" s="95" t="s">
        <v>241</v>
      </c>
      <c r="U16" s="97"/>
    </row>
    <row r="17" spans="2:21" ht="27" customHeight="1" x14ac:dyDescent="0.4">
      <c r="B17" s="363"/>
      <c r="C17" s="363"/>
      <c r="D17" s="366"/>
      <c r="E17" s="87">
        <v>13</v>
      </c>
      <c r="F17" s="39" t="s">
        <v>104</v>
      </c>
      <c r="G17" s="97"/>
      <c r="H17" s="95" t="s">
        <v>232</v>
      </c>
      <c r="I17" s="98" t="s">
        <v>233</v>
      </c>
      <c r="J17" s="96"/>
      <c r="K17" s="95" t="s">
        <v>235</v>
      </c>
      <c r="L17" s="160" t="s">
        <v>242</v>
      </c>
      <c r="M17" s="97"/>
      <c r="N17" s="97"/>
      <c r="O17" s="97"/>
      <c r="P17" s="97"/>
      <c r="Q17" s="97"/>
      <c r="R17" s="95" t="s">
        <v>243</v>
      </c>
      <c r="S17" s="95" t="s">
        <v>240</v>
      </c>
      <c r="T17" s="95" t="s">
        <v>241</v>
      </c>
      <c r="U17" s="97"/>
    </row>
    <row r="18" spans="2:21" ht="27" customHeight="1" x14ac:dyDescent="0.4">
      <c r="B18" s="363"/>
      <c r="C18" s="363"/>
      <c r="D18" s="366"/>
      <c r="E18" s="87">
        <v>14</v>
      </c>
      <c r="F18" s="39" t="s">
        <v>107</v>
      </c>
      <c r="G18" s="97"/>
      <c r="H18" s="159" t="s">
        <v>232</v>
      </c>
      <c r="I18" s="159" t="s">
        <v>233</v>
      </c>
      <c r="J18" s="96"/>
      <c r="K18" s="159" t="s">
        <v>235</v>
      </c>
      <c r="L18" s="160" t="s">
        <v>242</v>
      </c>
      <c r="M18" s="97"/>
      <c r="N18" s="97"/>
      <c r="O18" s="97"/>
      <c r="P18" s="97"/>
      <c r="Q18" s="97"/>
      <c r="R18" s="95" t="s">
        <v>243</v>
      </c>
      <c r="S18" s="95" t="s">
        <v>240</v>
      </c>
      <c r="T18" s="95" t="s">
        <v>241</v>
      </c>
      <c r="U18" s="97"/>
    </row>
    <row r="19" spans="2:21" ht="27" customHeight="1" x14ac:dyDescent="0.4">
      <c r="B19" s="363"/>
      <c r="C19" s="364"/>
      <c r="D19" s="367"/>
      <c r="E19" s="87">
        <v>15</v>
      </c>
      <c r="F19" s="42" t="s">
        <v>247</v>
      </c>
      <c r="G19" s="97"/>
      <c r="H19" s="159" t="s">
        <v>232</v>
      </c>
      <c r="I19" s="159" t="s">
        <v>233</v>
      </c>
      <c r="J19" s="96"/>
      <c r="K19" s="159" t="s">
        <v>235</v>
      </c>
      <c r="L19" s="160" t="s">
        <v>242</v>
      </c>
      <c r="M19" s="97"/>
      <c r="N19" s="97"/>
      <c r="O19" s="97"/>
      <c r="P19" s="97" t="s">
        <v>245</v>
      </c>
      <c r="Q19" s="97" t="s">
        <v>245</v>
      </c>
      <c r="R19" s="95" t="s">
        <v>243</v>
      </c>
      <c r="S19" s="95" t="s">
        <v>240</v>
      </c>
      <c r="T19" s="95" t="s">
        <v>241</v>
      </c>
      <c r="U19" s="97"/>
    </row>
    <row r="20" spans="2:21" ht="27" customHeight="1" x14ac:dyDescent="0.4">
      <c r="B20" s="363"/>
      <c r="C20" s="362">
        <v>3</v>
      </c>
      <c r="D20" s="365" t="s">
        <v>262</v>
      </c>
      <c r="E20" s="87">
        <v>16</v>
      </c>
      <c r="F20" s="42" t="s">
        <v>274</v>
      </c>
      <c r="G20" s="95" t="s">
        <v>231</v>
      </c>
      <c r="H20" s="97"/>
      <c r="I20" s="96"/>
      <c r="J20" s="96"/>
      <c r="K20" s="97"/>
      <c r="L20" s="97"/>
      <c r="M20" s="95" t="s">
        <v>246</v>
      </c>
      <c r="N20" s="97"/>
      <c r="O20" s="97"/>
      <c r="P20" s="97"/>
      <c r="Q20" s="97"/>
      <c r="R20" s="97"/>
      <c r="S20" s="97"/>
      <c r="T20" s="97"/>
      <c r="U20" s="95" t="s">
        <v>244</v>
      </c>
    </row>
    <row r="21" spans="2:21" ht="27" customHeight="1" x14ac:dyDescent="0.4">
      <c r="B21" s="363"/>
      <c r="C21" s="363"/>
      <c r="D21" s="366"/>
      <c r="E21" s="87">
        <v>17</v>
      </c>
      <c r="F21" s="42" t="s">
        <v>117</v>
      </c>
      <c r="G21" s="95" t="s">
        <v>231</v>
      </c>
      <c r="H21" s="97"/>
      <c r="I21" s="96"/>
      <c r="J21" s="96"/>
      <c r="K21" s="97"/>
      <c r="L21" s="97"/>
      <c r="M21" s="95" t="s">
        <v>246</v>
      </c>
      <c r="N21" s="97"/>
      <c r="O21" s="97"/>
      <c r="P21" s="97"/>
      <c r="Q21" s="97"/>
      <c r="R21" s="97"/>
      <c r="S21" s="97"/>
      <c r="T21" s="97"/>
      <c r="U21" s="95" t="s">
        <v>244</v>
      </c>
    </row>
    <row r="22" spans="2:21" ht="27" customHeight="1" x14ac:dyDescent="0.4">
      <c r="B22" s="363"/>
      <c r="C22" s="363"/>
      <c r="D22" s="366"/>
      <c r="E22" s="87">
        <v>18</v>
      </c>
      <c r="F22" s="43" t="s">
        <v>275</v>
      </c>
      <c r="G22" s="95" t="s">
        <v>231</v>
      </c>
      <c r="H22" s="97"/>
      <c r="I22" s="96"/>
      <c r="J22" s="96"/>
      <c r="K22" s="97"/>
      <c r="L22" s="97"/>
      <c r="M22" s="95" t="s">
        <v>246</v>
      </c>
      <c r="N22" s="97"/>
      <c r="O22" s="97"/>
      <c r="P22" s="97"/>
      <c r="Q22" s="97"/>
      <c r="R22" s="97"/>
      <c r="S22" s="95" t="s">
        <v>240</v>
      </c>
      <c r="T22" s="95" t="s">
        <v>241</v>
      </c>
      <c r="U22" s="97"/>
    </row>
    <row r="23" spans="2:21" ht="27" customHeight="1" x14ac:dyDescent="0.4">
      <c r="B23" s="363"/>
      <c r="C23" s="363"/>
      <c r="D23" s="366"/>
      <c r="E23" s="87">
        <v>19</v>
      </c>
      <c r="F23" s="43" t="s">
        <v>276</v>
      </c>
      <c r="G23" s="95" t="s">
        <v>231</v>
      </c>
      <c r="H23" s="95" t="s">
        <v>232</v>
      </c>
      <c r="I23" s="95" t="s">
        <v>233</v>
      </c>
      <c r="J23" s="97"/>
      <c r="K23" s="95" t="s">
        <v>235</v>
      </c>
      <c r="L23" s="95" t="s">
        <v>242</v>
      </c>
      <c r="M23" s="95" t="s">
        <v>246</v>
      </c>
      <c r="N23" s="97"/>
      <c r="O23" s="97"/>
      <c r="P23" s="97"/>
      <c r="Q23" s="97"/>
      <c r="R23" s="95" t="s">
        <v>243</v>
      </c>
      <c r="S23" s="95" t="s">
        <v>240</v>
      </c>
      <c r="T23" s="95" t="s">
        <v>241</v>
      </c>
      <c r="U23" s="97"/>
    </row>
    <row r="24" spans="2:21" ht="27" customHeight="1" x14ac:dyDescent="0.4">
      <c r="B24" s="363"/>
      <c r="C24" s="363"/>
      <c r="D24" s="366"/>
      <c r="E24" s="87">
        <v>20</v>
      </c>
      <c r="F24" s="43" t="s">
        <v>126</v>
      </c>
      <c r="G24" s="97"/>
      <c r="H24" s="97"/>
      <c r="I24" s="97"/>
      <c r="J24" s="97"/>
      <c r="K24" s="97"/>
      <c r="L24" s="97"/>
      <c r="M24" s="97"/>
      <c r="N24" s="97"/>
      <c r="O24" s="97"/>
      <c r="P24" s="97"/>
      <c r="Q24" s="97"/>
      <c r="R24" s="95" t="s">
        <v>243</v>
      </c>
      <c r="S24" s="95" t="s">
        <v>240</v>
      </c>
      <c r="T24" s="95" t="s">
        <v>241</v>
      </c>
      <c r="U24" s="97"/>
    </row>
    <row r="25" spans="2:21" ht="27" customHeight="1" x14ac:dyDescent="0.4">
      <c r="B25" s="363"/>
      <c r="C25" s="363"/>
      <c r="D25" s="366"/>
      <c r="E25" s="87">
        <v>21</v>
      </c>
      <c r="F25" s="39" t="s">
        <v>128</v>
      </c>
      <c r="G25" s="95" t="s">
        <v>231</v>
      </c>
      <c r="H25" s="95" t="s">
        <v>232</v>
      </c>
      <c r="I25" s="95" t="s">
        <v>233</v>
      </c>
      <c r="J25" s="97"/>
      <c r="K25" s="97"/>
      <c r="L25" s="95" t="s">
        <v>242</v>
      </c>
      <c r="M25" s="97"/>
      <c r="N25" s="97"/>
      <c r="O25" s="97"/>
      <c r="P25" s="95" t="s">
        <v>238</v>
      </c>
      <c r="Q25" s="95" t="s">
        <v>239</v>
      </c>
      <c r="R25" s="95" t="s">
        <v>243</v>
      </c>
      <c r="S25" s="95" t="s">
        <v>240</v>
      </c>
      <c r="T25" s="95" t="s">
        <v>241</v>
      </c>
      <c r="U25" s="97"/>
    </row>
    <row r="26" spans="2:21" ht="27" customHeight="1" x14ac:dyDescent="0.4">
      <c r="B26" s="363"/>
      <c r="C26" s="364"/>
      <c r="D26" s="367"/>
      <c r="E26" s="87">
        <v>22</v>
      </c>
      <c r="F26" s="43" t="s">
        <v>130</v>
      </c>
      <c r="G26" s="95" t="s">
        <v>231</v>
      </c>
      <c r="H26" s="95" t="s">
        <v>232</v>
      </c>
      <c r="I26" s="95" t="s">
        <v>233</v>
      </c>
      <c r="J26" s="97"/>
      <c r="K26" s="97"/>
      <c r="L26" s="95" t="s">
        <v>242</v>
      </c>
      <c r="M26" s="97"/>
      <c r="N26" s="97"/>
      <c r="O26" s="97"/>
      <c r="P26" s="95" t="s">
        <v>238</v>
      </c>
      <c r="Q26" s="95" t="s">
        <v>239</v>
      </c>
      <c r="R26" s="95" t="s">
        <v>243</v>
      </c>
      <c r="S26" s="95" t="s">
        <v>240</v>
      </c>
      <c r="T26" s="95" t="s">
        <v>241</v>
      </c>
      <c r="U26" s="97"/>
    </row>
    <row r="27" spans="2:21" ht="27" customHeight="1" x14ac:dyDescent="0.4">
      <c r="B27" s="364"/>
      <c r="C27" s="92">
        <v>4</v>
      </c>
      <c r="D27" s="93"/>
      <c r="E27" s="87">
        <v>23</v>
      </c>
      <c r="F27" s="42" t="s">
        <v>277</v>
      </c>
      <c r="G27" s="97"/>
      <c r="H27" s="97"/>
      <c r="I27" s="97"/>
      <c r="J27" s="97"/>
      <c r="K27" s="97"/>
      <c r="L27" s="97"/>
      <c r="M27" s="95" t="s">
        <v>246</v>
      </c>
      <c r="N27" s="97"/>
      <c r="O27" s="97"/>
      <c r="P27" s="97"/>
      <c r="Q27" s="97"/>
      <c r="R27" s="97"/>
      <c r="S27" s="97"/>
      <c r="T27" s="97"/>
      <c r="U27" s="95" t="s">
        <v>244</v>
      </c>
    </row>
    <row r="28" spans="2:21" ht="27" customHeight="1" x14ac:dyDescent="0.4">
      <c r="B28" s="349" t="s">
        <v>134</v>
      </c>
      <c r="C28" s="350"/>
      <c r="D28" s="351"/>
      <c r="E28" s="87">
        <v>24</v>
      </c>
      <c r="F28" s="39" t="s">
        <v>135</v>
      </c>
      <c r="G28" s="95" t="s">
        <v>231</v>
      </c>
      <c r="H28" s="95" t="s">
        <v>232</v>
      </c>
      <c r="I28" s="95" t="s">
        <v>233</v>
      </c>
      <c r="J28" s="97"/>
      <c r="K28" s="95" t="s">
        <v>235</v>
      </c>
      <c r="L28" s="95" t="s">
        <v>242</v>
      </c>
      <c r="M28" s="97"/>
      <c r="N28" s="97"/>
      <c r="O28" s="97"/>
      <c r="P28" s="95" t="s">
        <v>238</v>
      </c>
      <c r="Q28" s="95" t="s">
        <v>239</v>
      </c>
      <c r="R28" s="95" t="s">
        <v>243</v>
      </c>
      <c r="S28" s="95" t="s">
        <v>240</v>
      </c>
      <c r="T28" s="95" t="s">
        <v>241</v>
      </c>
      <c r="U28" s="97"/>
    </row>
    <row r="29" spans="2:21" ht="27" customHeight="1" x14ac:dyDescent="0.4">
      <c r="B29" s="352"/>
      <c r="C29" s="353"/>
      <c r="D29" s="354"/>
      <c r="E29" s="87">
        <v>25</v>
      </c>
      <c r="F29" s="39" t="s">
        <v>138</v>
      </c>
      <c r="G29" s="95" t="s">
        <v>231</v>
      </c>
      <c r="H29" s="95" t="s">
        <v>232</v>
      </c>
      <c r="I29" s="95" t="s">
        <v>233</v>
      </c>
      <c r="J29" s="97"/>
      <c r="K29" s="95" t="s">
        <v>235</v>
      </c>
      <c r="L29" s="95" t="s">
        <v>242</v>
      </c>
      <c r="M29" s="97"/>
      <c r="N29" s="97"/>
      <c r="O29" s="95" t="s">
        <v>237</v>
      </c>
      <c r="P29" s="95" t="s">
        <v>238</v>
      </c>
      <c r="Q29" s="95" t="s">
        <v>239</v>
      </c>
      <c r="R29" s="95" t="s">
        <v>243</v>
      </c>
      <c r="S29" s="95" t="s">
        <v>240</v>
      </c>
      <c r="T29" s="95" t="s">
        <v>241</v>
      </c>
      <c r="U29" s="97"/>
    </row>
    <row r="30" spans="2:21" ht="42.75" customHeight="1" x14ac:dyDescent="0.4">
      <c r="B30" s="355" t="s">
        <v>308</v>
      </c>
      <c r="C30" s="356"/>
      <c r="D30" s="357"/>
      <c r="E30" s="87">
        <v>26</v>
      </c>
      <c r="F30" s="78" t="s">
        <v>141</v>
      </c>
      <c r="G30" s="95" t="s">
        <v>231</v>
      </c>
      <c r="H30" s="95" t="s">
        <v>232</v>
      </c>
      <c r="I30" s="95" t="s">
        <v>233</v>
      </c>
      <c r="J30" s="97"/>
      <c r="K30" s="95" t="s">
        <v>235</v>
      </c>
      <c r="L30" s="95" t="s">
        <v>242</v>
      </c>
      <c r="M30" s="97"/>
      <c r="N30" s="97"/>
      <c r="O30" s="95" t="s">
        <v>237</v>
      </c>
      <c r="P30" s="95" t="s">
        <v>238</v>
      </c>
      <c r="Q30" s="95" t="s">
        <v>239</v>
      </c>
      <c r="R30" s="95" t="s">
        <v>243</v>
      </c>
      <c r="S30" s="95" t="s">
        <v>240</v>
      </c>
      <c r="T30" s="95" t="s">
        <v>241</v>
      </c>
      <c r="U30" s="97"/>
    </row>
    <row r="31" spans="2:21" ht="27" customHeight="1" x14ac:dyDescent="0.4">
      <c r="B31" s="358" t="s">
        <v>145</v>
      </c>
      <c r="C31" s="359"/>
      <c r="D31" s="360"/>
      <c r="E31" s="87">
        <v>27</v>
      </c>
      <c r="F31" s="39" t="s">
        <v>145</v>
      </c>
      <c r="G31" s="95" t="s">
        <v>231</v>
      </c>
      <c r="H31" s="95" t="s">
        <v>232</v>
      </c>
      <c r="I31" s="95" t="s">
        <v>233</v>
      </c>
      <c r="J31" s="95" t="s">
        <v>234</v>
      </c>
      <c r="K31" s="95" t="s">
        <v>235</v>
      </c>
      <c r="L31" s="95" t="s">
        <v>242</v>
      </c>
      <c r="M31" s="97"/>
      <c r="N31" s="95" t="s">
        <v>236</v>
      </c>
      <c r="O31" s="95" t="s">
        <v>237</v>
      </c>
      <c r="P31" s="95" t="s">
        <v>238</v>
      </c>
      <c r="Q31" s="95" t="s">
        <v>239</v>
      </c>
      <c r="R31" s="97"/>
      <c r="S31" s="95" t="s">
        <v>240</v>
      </c>
      <c r="T31" s="95" t="s">
        <v>241</v>
      </c>
      <c r="U31" s="97"/>
    </row>
    <row r="32" spans="2:21" ht="27" customHeight="1" x14ac:dyDescent="0.4">
      <c r="B32" s="358" t="s">
        <v>147</v>
      </c>
      <c r="C32" s="359"/>
      <c r="D32" s="360"/>
      <c r="E32" s="87">
        <v>28</v>
      </c>
      <c r="F32" s="43" t="s">
        <v>148</v>
      </c>
      <c r="G32" s="95" t="s">
        <v>231</v>
      </c>
      <c r="H32" s="97"/>
      <c r="I32" s="97"/>
      <c r="J32" s="97"/>
      <c r="K32" s="97"/>
      <c r="L32" s="95" t="s">
        <v>242</v>
      </c>
      <c r="M32" s="97"/>
      <c r="N32" s="97"/>
      <c r="O32" s="97"/>
      <c r="P32" s="95" t="s">
        <v>238</v>
      </c>
      <c r="Q32" s="95" t="s">
        <v>239</v>
      </c>
      <c r="R32" s="97"/>
      <c r="S32" s="95" t="s">
        <v>240</v>
      </c>
      <c r="T32" s="95" t="s">
        <v>241</v>
      </c>
      <c r="U32" s="97"/>
    </row>
    <row r="33" spans="2:21" ht="133.5" customHeight="1" x14ac:dyDescent="0.4">
      <c r="B33" s="361" t="s">
        <v>313</v>
      </c>
      <c r="C33" s="361"/>
      <c r="D33" s="361"/>
      <c r="E33" s="361"/>
      <c r="F33" s="361"/>
      <c r="G33" s="361"/>
      <c r="H33" s="361"/>
      <c r="I33" s="361"/>
      <c r="J33" s="361"/>
      <c r="K33" s="361"/>
      <c r="L33" s="361"/>
      <c r="M33" s="361"/>
      <c r="N33" s="361"/>
      <c r="O33" s="361"/>
      <c r="P33" s="361"/>
      <c r="Q33" s="361"/>
      <c r="R33" s="361"/>
      <c r="S33" s="361"/>
      <c r="T33" s="361"/>
      <c r="U33" s="361"/>
    </row>
    <row r="34" spans="2:21" ht="15" customHeight="1" x14ac:dyDescent="0.4">
      <c r="B34" s="94"/>
      <c r="C34" s="94"/>
      <c r="D34" s="94"/>
      <c r="E34" s="94"/>
      <c r="F34" s="94"/>
      <c r="G34" s="94"/>
      <c r="H34" s="94"/>
      <c r="I34" s="94"/>
      <c r="J34" s="94"/>
      <c r="K34" s="94"/>
      <c r="L34" s="94"/>
      <c r="M34" s="94"/>
      <c r="N34" s="94"/>
      <c r="O34" s="94"/>
      <c r="P34" s="94"/>
      <c r="Q34" s="94"/>
      <c r="R34" s="94"/>
      <c r="S34" s="94"/>
      <c r="T34" s="94"/>
      <c r="U34" s="94"/>
    </row>
    <row r="35" spans="2:21" ht="15" customHeight="1" x14ac:dyDescent="0.4">
      <c r="B35" s="94"/>
      <c r="C35" s="94"/>
      <c r="D35" s="94"/>
      <c r="E35" s="94"/>
      <c r="F35" s="94"/>
      <c r="G35" s="94"/>
      <c r="H35" s="94"/>
      <c r="I35" s="94"/>
      <c r="J35" s="94"/>
      <c r="K35" s="94"/>
      <c r="L35" s="94"/>
      <c r="M35" s="94"/>
      <c r="N35" s="94"/>
      <c r="O35" s="94"/>
      <c r="P35" s="94"/>
      <c r="Q35" s="94"/>
      <c r="R35" s="94"/>
      <c r="S35" s="94"/>
      <c r="T35" s="94"/>
      <c r="U35" s="94"/>
    </row>
    <row r="36" spans="2:21" ht="15" customHeight="1" x14ac:dyDescent="0.4">
      <c r="B36" s="94"/>
      <c r="C36" s="94"/>
      <c r="D36" s="94"/>
      <c r="E36" s="94"/>
      <c r="F36" s="94"/>
      <c r="G36" s="94"/>
      <c r="H36" s="94"/>
      <c r="I36" s="94"/>
      <c r="J36" s="94"/>
      <c r="K36" s="94"/>
      <c r="L36" s="94"/>
      <c r="M36" s="94"/>
      <c r="N36" s="94"/>
      <c r="O36" s="94"/>
      <c r="P36" s="94"/>
      <c r="Q36" s="94"/>
      <c r="R36" s="94"/>
      <c r="S36" s="94"/>
      <c r="T36" s="94"/>
      <c r="U36" s="94"/>
    </row>
    <row r="37" spans="2:21" ht="15" customHeight="1" x14ac:dyDescent="0.4">
      <c r="B37" s="94"/>
      <c r="C37" s="94"/>
      <c r="D37" s="94"/>
      <c r="E37" s="94"/>
      <c r="F37" s="94"/>
      <c r="G37" s="94"/>
      <c r="H37" s="94"/>
      <c r="I37" s="94"/>
      <c r="J37" s="94"/>
      <c r="K37" s="94"/>
      <c r="L37" s="94"/>
      <c r="M37" s="94"/>
      <c r="N37" s="94"/>
      <c r="O37" s="94"/>
      <c r="P37" s="94"/>
      <c r="Q37" s="94"/>
      <c r="R37" s="94"/>
      <c r="S37" s="94"/>
      <c r="T37" s="94"/>
      <c r="U37" s="94"/>
    </row>
    <row r="38" spans="2:21" ht="15" customHeight="1" x14ac:dyDescent="0.4">
      <c r="B38" s="94"/>
      <c r="C38" s="94"/>
      <c r="D38" s="94"/>
      <c r="E38" s="94"/>
      <c r="F38" s="94"/>
      <c r="G38" s="94"/>
      <c r="H38" s="94"/>
      <c r="I38" s="94"/>
      <c r="J38" s="94"/>
      <c r="K38" s="94"/>
      <c r="L38" s="94"/>
      <c r="M38" s="94"/>
      <c r="N38" s="94"/>
      <c r="O38" s="94"/>
      <c r="P38" s="94"/>
      <c r="Q38" s="94"/>
      <c r="R38" s="94"/>
      <c r="S38" s="94"/>
      <c r="T38" s="94"/>
      <c r="U38" s="94"/>
    </row>
  </sheetData>
  <mergeCells count="19">
    <mergeCell ref="B1:U1"/>
    <mergeCell ref="B2:U2"/>
    <mergeCell ref="B3:F4"/>
    <mergeCell ref="G3:N3"/>
    <mergeCell ref="O3:R3"/>
    <mergeCell ref="S3:U3"/>
    <mergeCell ref="C20:C26"/>
    <mergeCell ref="D20:D26"/>
    <mergeCell ref="B5:B27"/>
    <mergeCell ref="C5:C13"/>
    <mergeCell ref="D5:D7"/>
    <mergeCell ref="D8:D12"/>
    <mergeCell ref="C14:C19"/>
    <mergeCell ref="D14:D19"/>
    <mergeCell ref="B28:D29"/>
    <mergeCell ref="B30:D30"/>
    <mergeCell ref="B31:D31"/>
    <mergeCell ref="B32:D32"/>
    <mergeCell ref="B33:U33"/>
  </mergeCells>
  <phoneticPr fontId="2"/>
  <printOptions horizontalCentered="1" verticalCentered="1"/>
  <pageMargins left="0" right="0" top="0" bottom="0" header="0" footer="0"/>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申込用紙記入方法</vt:lpstr>
      <vt:lpstr>申込用紙</vt:lpstr>
      <vt:lpstr>総括表</vt:lpstr>
      <vt:lpstr>出場可能種目一覧表</vt:lpstr>
      <vt:lpstr>出場可能種目一覧表 (2)</vt:lpstr>
      <vt:lpstr>申込用紙!Print_Area</vt:lpstr>
      <vt:lpstr>総括表!Print_Area</vt:lpstr>
      <vt:lpstr>エントリー</vt:lpstr>
      <vt:lpstr>種目＿陸上</vt:lpstr>
      <vt:lpstr>所属＿陸上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H.Kodama</dc:creator>
  <cp:keywords>令和８年度用</cp:keywords>
  <cp:lastModifiedBy>Owner</cp:lastModifiedBy>
  <cp:lastPrinted>2026-02-17T08:48:33Z</cp:lastPrinted>
  <dcterms:created xsi:type="dcterms:W3CDTF">2021-02-11T13:36:04Z</dcterms:created>
  <dcterms:modified xsi:type="dcterms:W3CDTF">2026-04-09T01:15:17Z</dcterms:modified>
</cp:coreProperties>
</file>